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backupFile="1" defaultThemeVersion="124226"/>
  <xr:revisionPtr revIDLastSave="0" documentId="13_ncr:1_{886DD182-EB45-4309-A105-62067C13BF5E}" xr6:coauthVersionLast="47" xr6:coauthVersionMax="47" xr10:uidLastSave="{00000000-0000-0000-0000-000000000000}"/>
  <bookViews>
    <workbookView xWindow="-110" yWindow="-110" windowWidth="19420" windowHeight="10300" tabRatio="666" xr2:uid="{00000000-000D-0000-FFFF-FFFF00000000}"/>
  </bookViews>
  <sheets>
    <sheet name="Invividual" sheetId="2" r:id="rId1"/>
    <sheet name="High Points" sheetId="42" r:id="rId2"/>
    <sheet name="Club Scores" sheetId="13" r:id="rId3"/>
    <sheet name="Pairs" sheetId="41" r:id="rId4"/>
    <sheet name="Sheet1" sheetId="43" r:id="rId5"/>
    <sheet name="Nominations" sheetId="28" state="hidden" r:id="rId6"/>
    <sheet name="Expenses" sheetId="14" state="hidden" r:id="rId7"/>
    <sheet name="SJ Sheets" sheetId="33" state="hidden" r:id="rId8"/>
    <sheet name="Score Sheet" sheetId="31" state="hidden" r:id="rId9"/>
  </sheets>
  <definedNames>
    <definedName name="_xlnm._FilterDatabase" localSheetId="1" hidden="1">'High Points'!$A$4:$Q$75</definedName>
    <definedName name="_xlnm._FilterDatabase" localSheetId="0" hidden="1">Invividual!$A$14:$AH$15</definedName>
    <definedName name="_xlnm._FilterDatabase" localSheetId="5" hidden="1">Nominations!$B$1:$K$91</definedName>
    <definedName name="_xlnm._FilterDatabase" localSheetId="3" hidden="1">Pairs!$A$2:$I$3</definedName>
    <definedName name="_xlnm.Print_Area" localSheetId="2">'Club Scores'!$A$16:$L$20</definedName>
    <definedName name="_xlnm.Print_Area" localSheetId="6">Expenses!$B$2:$L$33</definedName>
    <definedName name="_xlnm.Print_Area" localSheetId="1">'High Points'!$C$1:$I$6</definedName>
    <definedName name="_xlnm.Print_Area" localSheetId="0">Invividual!$H$1:$AM$128</definedName>
    <definedName name="_xlnm.Print_Area" localSheetId="5">Nominations!$F$2:$K$12</definedName>
    <definedName name="_xlnm.Print_Area" localSheetId="3">Pairs!$G$2:$I$36</definedName>
    <definedName name="_xlnm.Print_Area" localSheetId="7">'SJ Sheets'!$C$7:$X$9</definedName>
    <definedName name="_xlnm.Print_Titles" localSheetId="0">Invividual!$9:$15</definedName>
    <definedName name="_xlnm.Print_Titles" localSheetId="5">Nominations!$1:$1</definedName>
    <definedName name="_xlnm.Print_Titles" localSheetId="3">Pairs!$2:$3</definedName>
    <definedName name="_xlnm.Print_Titles" localSheetId="7">'SJ Sheets'!$1:$6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10" i="43" l="1"/>
  <c r="AU10" i="43"/>
  <c r="AT10" i="43"/>
  <c r="AS10" i="43"/>
  <c r="AR10" i="43"/>
  <c r="AQ10" i="43"/>
  <c r="AP10" i="43"/>
  <c r="AO10" i="43"/>
  <c r="AN10" i="43"/>
  <c r="AH10" i="43"/>
  <c r="AE10" i="43"/>
  <c r="AB10" i="43"/>
  <c r="Y10" i="43"/>
  <c r="V10" i="43"/>
  <c r="S10" i="43"/>
  <c r="Q10" i="43"/>
  <c r="O10" i="43"/>
  <c r="M10" i="43"/>
  <c r="AM10" i="43" s="1"/>
  <c r="AV9" i="43"/>
  <c r="AU9" i="43"/>
  <c r="AT9" i="43"/>
  <c r="AS9" i="43"/>
  <c r="AR9" i="43"/>
  <c r="AQ9" i="43"/>
  <c r="AP9" i="43"/>
  <c r="AO9" i="43"/>
  <c r="AN9" i="43"/>
  <c r="AH9" i="43"/>
  <c r="AE9" i="43"/>
  <c r="AB9" i="43"/>
  <c r="Y9" i="43"/>
  <c r="V9" i="43"/>
  <c r="S9" i="43"/>
  <c r="Q9" i="43"/>
  <c r="O9" i="43"/>
  <c r="M9" i="43"/>
  <c r="AJ9" i="43" s="1"/>
  <c r="AV8" i="43"/>
  <c r="AU8" i="43"/>
  <c r="AT8" i="43"/>
  <c r="AS8" i="43"/>
  <c r="AR8" i="43"/>
  <c r="AQ8" i="43"/>
  <c r="AP8" i="43"/>
  <c r="AO8" i="43"/>
  <c r="AN8" i="43"/>
  <c r="AH8" i="43"/>
  <c r="AE8" i="43"/>
  <c r="AB8" i="43"/>
  <c r="Y8" i="43"/>
  <c r="V8" i="43"/>
  <c r="S8" i="43"/>
  <c r="Q8" i="43"/>
  <c r="AM8" i="43" s="1"/>
  <c r="O8" i="43"/>
  <c r="M8" i="43"/>
  <c r="AL8" i="43" s="1"/>
  <c r="AV7" i="43"/>
  <c r="AU7" i="43"/>
  <c r="AT7" i="43"/>
  <c r="AS7" i="43"/>
  <c r="AR7" i="43"/>
  <c r="AQ7" i="43"/>
  <c r="AP7" i="43"/>
  <c r="AO7" i="43"/>
  <c r="AN7" i="43"/>
  <c r="AH7" i="43"/>
  <c r="AE7" i="43"/>
  <c r="AB7" i="43"/>
  <c r="Y7" i="43"/>
  <c r="V7" i="43"/>
  <c r="S7" i="43"/>
  <c r="Q7" i="43"/>
  <c r="O7" i="43"/>
  <c r="M7" i="43"/>
  <c r="AM7" i="43" s="1"/>
  <c r="AV6" i="43"/>
  <c r="AU6" i="43"/>
  <c r="AT6" i="43"/>
  <c r="AS6" i="43"/>
  <c r="AR6" i="43"/>
  <c r="AQ6" i="43"/>
  <c r="AP6" i="43"/>
  <c r="AO6" i="43"/>
  <c r="AN6" i="43"/>
  <c r="AH6" i="43"/>
  <c r="AE6" i="43"/>
  <c r="AB6" i="43"/>
  <c r="Y6" i="43"/>
  <c r="V6" i="43"/>
  <c r="S6" i="43"/>
  <c r="Q6" i="43"/>
  <c r="O6" i="43"/>
  <c r="M6" i="43"/>
  <c r="AM6" i="43" s="1"/>
  <c r="AV5" i="43"/>
  <c r="AU5" i="43"/>
  <c r="AT5" i="43"/>
  <c r="AS5" i="43"/>
  <c r="AR5" i="43"/>
  <c r="AQ5" i="43"/>
  <c r="AP5" i="43"/>
  <c r="AO5" i="43"/>
  <c r="AN5" i="43"/>
  <c r="AH5" i="43"/>
  <c r="AE5" i="43"/>
  <c r="AB5" i="43"/>
  <c r="Y5" i="43"/>
  <c r="V5" i="43"/>
  <c r="S5" i="43"/>
  <c r="Q5" i="43"/>
  <c r="O5" i="43"/>
  <c r="AJ5" i="43" s="1"/>
  <c r="M5" i="43"/>
  <c r="AV4" i="43"/>
  <c r="AU4" i="43"/>
  <c r="AT4" i="43"/>
  <c r="AS4" i="43"/>
  <c r="AR4" i="43"/>
  <c r="AQ4" i="43"/>
  <c r="AP4" i="43"/>
  <c r="AO4" i="43"/>
  <c r="AN4" i="43"/>
  <c r="AH4" i="43"/>
  <c r="AE4" i="43"/>
  <c r="AB4" i="43"/>
  <c r="Y4" i="43"/>
  <c r="V4" i="43"/>
  <c r="S4" i="43"/>
  <c r="Q4" i="43"/>
  <c r="O4" i="43"/>
  <c r="M4" i="43"/>
  <c r="AL4" i="43" s="1"/>
  <c r="AV3" i="43"/>
  <c r="AU3" i="43"/>
  <c r="AT3" i="43"/>
  <c r="AS3" i="43"/>
  <c r="AR3" i="43"/>
  <c r="AQ3" i="43"/>
  <c r="AP3" i="43"/>
  <c r="AO3" i="43"/>
  <c r="AN3" i="43"/>
  <c r="AM3" i="43"/>
  <c r="AH3" i="43"/>
  <c r="AE3" i="43"/>
  <c r="AB3" i="43"/>
  <c r="Y3" i="43"/>
  <c r="V3" i="43"/>
  <c r="S3" i="43"/>
  <c r="Q3" i="43"/>
  <c r="O3" i="43"/>
  <c r="M3" i="43"/>
  <c r="AL3" i="43" s="1"/>
  <c r="AV2" i="43"/>
  <c r="AU2" i="43"/>
  <c r="AT2" i="43"/>
  <c r="AS2" i="43"/>
  <c r="AR2" i="43"/>
  <c r="AQ2" i="43"/>
  <c r="AP2" i="43"/>
  <c r="AO2" i="43"/>
  <c r="AN2" i="43"/>
  <c r="AH2" i="43"/>
  <c r="AE2" i="43"/>
  <c r="AB2" i="43"/>
  <c r="Y2" i="43"/>
  <c r="V2" i="43"/>
  <c r="S2" i="43"/>
  <c r="Q2" i="43"/>
  <c r="O2" i="43"/>
  <c r="M2" i="43"/>
  <c r="AM2" i="43" s="1"/>
  <c r="AM5" i="43" l="1"/>
  <c r="AJ6" i="43"/>
  <c r="AL6" i="43"/>
  <c r="AM9" i="43"/>
  <c r="AL5" i="43"/>
  <c r="AL2" i="43"/>
  <c r="AM4" i="43"/>
  <c r="AL9" i="43"/>
  <c r="AJ3" i="43"/>
  <c r="AJ8" i="43"/>
  <c r="AJ10" i="43"/>
  <c r="AJ7" i="43"/>
  <c r="AL10" i="43"/>
  <c r="AJ2" i="43"/>
  <c r="AJ4" i="43"/>
  <c r="AL7" i="43"/>
  <c r="I12" i="13"/>
  <c r="D13" i="13"/>
  <c r="I13" i="13"/>
  <c r="D14" i="13"/>
  <c r="I14" i="13"/>
  <c r="I19" i="13"/>
  <c r="F20" i="13"/>
  <c r="I20" i="13"/>
  <c r="I21" i="13"/>
  <c r="I22" i="13"/>
  <c r="I23" i="13"/>
  <c r="I24" i="13"/>
  <c r="D25" i="13"/>
  <c r="J25" i="13" s="1"/>
  <c r="I25" i="13"/>
  <c r="M117" i="2"/>
  <c r="O117" i="2"/>
  <c r="Q117" i="2"/>
  <c r="S117" i="2"/>
  <c r="V117" i="2"/>
  <c r="Y117" i="2"/>
  <c r="AB117" i="2"/>
  <c r="AE117" i="2"/>
  <c r="M118" i="2"/>
  <c r="O118" i="2"/>
  <c r="Q118" i="2"/>
  <c r="S118" i="2"/>
  <c r="V118" i="2"/>
  <c r="Y118" i="2"/>
  <c r="AB118" i="2"/>
  <c r="AE118" i="2"/>
  <c r="M119" i="2"/>
  <c r="O119" i="2"/>
  <c r="Q119" i="2"/>
  <c r="S119" i="2"/>
  <c r="V119" i="2"/>
  <c r="Y119" i="2"/>
  <c r="AB119" i="2"/>
  <c r="AE119" i="2"/>
  <c r="M120" i="2"/>
  <c r="O120" i="2"/>
  <c r="Q120" i="2"/>
  <c r="S120" i="2"/>
  <c r="V120" i="2"/>
  <c r="Y120" i="2"/>
  <c r="AB120" i="2"/>
  <c r="AE120" i="2"/>
  <c r="M115" i="2"/>
  <c r="O115" i="2"/>
  <c r="Q115" i="2"/>
  <c r="S115" i="2"/>
  <c r="V115" i="2"/>
  <c r="Y115" i="2"/>
  <c r="AB115" i="2"/>
  <c r="AE115" i="2"/>
  <c r="M114" i="2"/>
  <c r="O114" i="2"/>
  <c r="Q114" i="2"/>
  <c r="S114" i="2"/>
  <c r="V114" i="2"/>
  <c r="Y114" i="2"/>
  <c r="AB114" i="2"/>
  <c r="AE114" i="2"/>
  <c r="M121" i="2"/>
  <c r="O121" i="2"/>
  <c r="Q121" i="2"/>
  <c r="S121" i="2"/>
  <c r="V121" i="2"/>
  <c r="Y121" i="2"/>
  <c r="AB121" i="2"/>
  <c r="AE121" i="2"/>
  <c r="M122" i="2"/>
  <c r="O122" i="2"/>
  <c r="Q122" i="2"/>
  <c r="S122" i="2"/>
  <c r="V122" i="2"/>
  <c r="Y122" i="2"/>
  <c r="AB122" i="2"/>
  <c r="AE122" i="2"/>
  <c r="M113" i="2"/>
  <c r="O113" i="2"/>
  <c r="Q113" i="2"/>
  <c r="S113" i="2"/>
  <c r="V113" i="2"/>
  <c r="Y113" i="2"/>
  <c r="AB113" i="2"/>
  <c r="AE113" i="2"/>
  <c r="M123" i="2"/>
  <c r="O123" i="2"/>
  <c r="Q123" i="2"/>
  <c r="S123" i="2"/>
  <c r="V123" i="2"/>
  <c r="Y123" i="2"/>
  <c r="AB123" i="2"/>
  <c r="AE123" i="2"/>
  <c r="M124" i="2"/>
  <c r="O124" i="2"/>
  <c r="Q124" i="2"/>
  <c r="S124" i="2"/>
  <c r="V124" i="2"/>
  <c r="Y124" i="2"/>
  <c r="AB124" i="2"/>
  <c r="AE124" i="2"/>
  <c r="M125" i="2"/>
  <c r="O125" i="2"/>
  <c r="Q125" i="2"/>
  <c r="S125" i="2"/>
  <c r="V125" i="2"/>
  <c r="Y125" i="2"/>
  <c r="AB125" i="2"/>
  <c r="AE125" i="2"/>
  <c r="M126" i="2"/>
  <c r="O126" i="2"/>
  <c r="Q126" i="2"/>
  <c r="S126" i="2"/>
  <c r="V126" i="2"/>
  <c r="Y126" i="2"/>
  <c r="AB126" i="2"/>
  <c r="AE126" i="2"/>
  <c r="M127" i="2"/>
  <c r="O127" i="2"/>
  <c r="Q127" i="2"/>
  <c r="S127" i="2"/>
  <c r="V127" i="2"/>
  <c r="Y127" i="2"/>
  <c r="AB127" i="2"/>
  <c r="AE127" i="2"/>
  <c r="M128" i="2"/>
  <c r="O128" i="2"/>
  <c r="Q128" i="2"/>
  <c r="S128" i="2"/>
  <c r="V128" i="2"/>
  <c r="Y128" i="2"/>
  <c r="AB128" i="2"/>
  <c r="AE128" i="2"/>
  <c r="M129" i="2"/>
  <c r="O129" i="2"/>
  <c r="Q129" i="2"/>
  <c r="S129" i="2"/>
  <c r="V129" i="2"/>
  <c r="Y129" i="2"/>
  <c r="AB129" i="2"/>
  <c r="AE129" i="2"/>
  <c r="M130" i="2"/>
  <c r="O130" i="2"/>
  <c r="Q130" i="2"/>
  <c r="S130" i="2"/>
  <c r="V130" i="2"/>
  <c r="Y130" i="2"/>
  <c r="AB130" i="2"/>
  <c r="AE130" i="2"/>
  <c r="M131" i="2"/>
  <c r="O131" i="2"/>
  <c r="Q131" i="2"/>
  <c r="S131" i="2"/>
  <c r="V131" i="2"/>
  <c r="Y131" i="2"/>
  <c r="AB131" i="2"/>
  <c r="AE131" i="2"/>
  <c r="M132" i="2"/>
  <c r="O132" i="2"/>
  <c r="Q132" i="2"/>
  <c r="S132" i="2"/>
  <c r="V132" i="2"/>
  <c r="Y132" i="2"/>
  <c r="AB132" i="2"/>
  <c r="AE132" i="2"/>
  <c r="M133" i="2"/>
  <c r="O133" i="2"/>
  <c r="Q133" i="2"/>
  <c r="S133" i="2"/>
  <c r="V133" i="2"/>
  <c r="Y133" i="2"/>
  <c r="AB133" i="2"/>
  <c r="AE133" i="2"/>
  <c r="M134" i="2"/>
  <c r="O134" i="2"/>
  <c r="Q134" i="2"/>
  <c r="S134" i="2"/>
  <c r="V134" i="2"/>
  <c r="Y134" i="2"/>
  <c r="AB134" i="2"/>
  <c r="AE134" i="2"/>
  <c r="I37" i="41"/>
  <c r="I38" i="41"/>
  <c r="I39" i="41"/>
  <c r="I40" i="41"/>
  <c r="I41" i="41"/>
  <c r="I42" i="41"/>
  <c r="I43" i="41"/>
  <c r="I44" i="41"/>
  <c r="I45" i="41"/>
  <c r="I46" i="41"/>
  <c r="I47" i="41"/>
  <c r="I48" i="41"/>
  <c r="I49" i="41"/>
  <c r="I50" i="41"/>
  <c r="I51" i="41"/>
  <c r="I52" i="41"/>
  <c r="I53" i="41"/>
  <c r="I54" i="41"/>
  <c r="I55" i="41"/>
  <c r="I56" i="41"/>
  <c r="I57" i="41"/>
  <c r="I58" i="41"/>
  <c r="I59" i="41"/>
  <c r="I60" i="41"/>
  <c r="I61" i="41"/>
  <c r="I62" i="41"/>
  <c r="I63" i="41"/>
  <c r="I64" i="41"/>
  <c r="I65" i="41"/>
  <c r="I66" i="41"/>
  <c r="I67" i="41"/>
  <c r="I68" i="41"/>
  <c r="I69" i="41"/>
  <c r="I70" i="41"/>
  <c r="I71" i="41"/>
  <c r="I72" i="41"/>
  <c r="I73" i="41"/>
  <c r="I74" i="41"/>
  <c r="I75" i="41"/>
  <c r="I76" i="41"/>
  <c r="I77" i="41"/>
  <c r="I78" i="41"/>
  <c r="I79" i="41"/>
  <c r="I80" i="41"/>
  <c r="I81" i="41"/>
  <c r="I82" i="41"/>
  <c r="I83" i="41"/>
  <c r="I84" i="41"/>
  <c r="I85" i="41"/>
  <c r="I86" i="41"/>
  <c r="I87" i="41"/>
  <c r="I88" i="41"/>
  <c r="I89" i="41"/>
  <c r="I90" i="41"/>
  <c r="I91" i="41"/>
  <c r="I92" i="41"/>
  <c r="I93" i="41"/>
  <c r="I94" i="41"/>
  <c r="I95" i="41"/>
  <c r="I96" i="41"/>
  <c r="I97" i="41"/>
  <c r="I98" i="41"/>
  <c r="I99" i="41"/>
  <c r="I100" i="41"/>
  <c r="I101" i="41"/>
  <c r="I102" i="41"/>
  <c r="I103" i="41"/>
  <c r="I104" i="41"/>
  <c r="I105" i="41"/>
  <c r="I106" i="41"/>
  <c r="I107" i="41"/>
  <c r="I108" i="41"/>
  <c r="I109" i="41"/>
  <c r="I18" i="41"/>
  <c r="I19" i="41"/>
  <c r="I20" i="41"/>
  <c r="I21" i="41"/>
  <c r="I22" i="41"/>
  <c r="I23" i="41"/>
  <c r="I24" i="41"/>
  <c r="I25" i="41"/>
  <c r="I26" i="41"/>
  <c r="I27" i="41"/>
  <c r="I28" i="41"/>
  <c r="I29" i="41"/>
  <c r="I30" i="41"/>
  <c r="I31" i="41"/>
  <c r="AE103" i="2"/>
  <c r="AB103" i="2"/>
  <c r="Y103" i="2"/>
  <c r="V103" i="2"/>
  <c r="S103" i="2"/>
  <c r="Q103" i="2"/>
  <c r="O103" i="2"/>
  <c r="M103" i="2"/>
  <c r="AE99" i="2"/>
  <c r="AB99" i="2"/>
  <c r="Y99" i="2"/>
  <c r="V99" i="2"/>
  <c r="S99" i="2"/>
  <c r="Q99" i="2"/>
  <c r="O99" i="2"/>
  <c r="M99" i="2"/>
  <c r="AE93" i="2"/>
  <c r="AB93" i="2"/>
  <c r="Y93" i="2"/>
  <c r="V93" i="2"/>
  <c r="S93" i="2"/>
  <c r="Q93" i="2"/>
  <c r="O93" i="2"/>
  <c r="M93" i="2"/>
  <c r="AE97" i="2"/>
  <c r="AB97" i="2"/>
  <c r="Y97" i="2"/>
  <c r="V97" i="2"/>
  <c r="S97" i="2"/>
  <c r="Q97" i="2"/>
  <c r="O97" i="2"/>
  <c r="M97" i="2"/>
  <c r="AE100" i="2"/>
  <c r="AB100" i="2"/>
  <c r="Y100" i="2"/>
  <c r="V100" i="2"/>
  <c r="S100" i="2"/>
  <c r="Q100" i="2"/>
  <c r="O100" i="2"/>
  <c r="M100" i="2"/>
  <c r="AE101" i="2"/>
  <c r="AB101" i="2"/>
  <c r="Y101" i="2"/>
  <c r="V101" i="2"/>
  <c r="S101" i="2"/>
  <c r="Q101" i="2"/>
  <c r="O101" i="2"/>
  <c r="M101" i="2"/>
  <c r="AE94" i="2"/>
  <c r="AB94" i="2"/>
  <c r="Y94" i="2"/>
  <c r="V94" i="2"/>
  <c r="S94" i="2"/>
  <c r="Q94" i="2"/>
  <c r="O94" i="2"/>
  <c r="M94" i="2"/>
  <c r="M92" i="2"/>
  <c r="O92" i="2"/>
  <c r="Q92" i="2"/>
  <c r="S92" i="2"/>
  <c r="V92" i="2"/>
  <c r="Y92" i="2"/>
  <c r="AB92" i="2"/>
  <c r="AE92" i="2"/>
  <c r="M95" i="2"/>
  <c r="O95" i="2"/>
  <c r="Q95" i="2"/>
  <c r="S95" i="2"/>
  <c r="V95" i="2"/>
  <c r="Y95" i="2"/>
  <c r="AB95" i="2"/>
  <c r="AE95" i="2"/>
  <c r="M96" i="2"/>
  <c r="O96" i="2"/>
  <c r="Q96" i="2"/>
  <c r="S96" i="2"/>
  <c r="V96" i="2"/>
  <c r="Y96" i="2"/>
  <c r="AB96" i="2"/>
  <c r="AE96" i="2"/>
  <c r="M102" i="2"/>
  <c r="O102" i="2"/>
  <c r="Q102" i="2"/>
  <c r="S102" i="2"/>
  <c r="V102" i="2"/>
  <c r="Y102" i="2"/>
  <c r="AB102" i="2"/>
  <c r="AE102" i="2"/>
  <c r="I50" i="13"/>
  <c r="I49" i="13"/>
  <c r="I48" i="13"/>
  <c r="I43" i="13"/>
  <c r="I44" i="13"/>
  <c r="I45" i="13"/>
  <c r="I46" i="13"/>
  <c r="Q39" i="42"/>
  <c r="P39" i="42"/>
  <c r="O39" i="42"/>
  <c r="N39" i="42"/>
  <c r="M39" i="42"/>
  <c r="L39" i="42"/>
  <c r="K39" i="42"/>
  <c r="J39" i="42"/>
  <c r="Q24" i="42"/>
  <c r="P24" i="42"/>
  <c r="O24" i="42"/>
  <c r="N24" i="42"/>
  <c r="M24" i="42"/>
  <c r="L24" i="42"/>
  <c r="K24" i="42"/>
  <c r="J24" i="42"/>
  <c r="Q30" i="42"/>
  <c r="P30" i="42"/>
  <c r="O30" i="42"/>
  <c r="N30" i="42"/>
  <c r="M30" i="42"/>
  <c r="L30" i="42"/>
  <c r="K30" i="42"/>
  <c r="J30" i="42"/>
  <c r="J62" i="42"/>
  <c r="K62" i="42"/>
  <c r="L62" i="42"/>
  <c r="M62" i="42"/>
  <c r="N62" i="42"/>
  <c r="O62" i="42"/>
  <c r="P62" i="42"/>
  <c r="Q62" i="42"/>
  <c r="J48" i="42"/>
  <c r="K48" i="42"/>
  <c r="L48" i="42"/>
  <c r="M48" i="42"/>
  <c r="N48" i="42"/>
  <c r="O48" i="42"/>
  <c r="P48" i="42"/>
  <c r="Q48" i="42"/>
  <c r="J55" i="42"/>
  <c r="K55" i="42"/>
  <c r="L55" i="42"/>
  <c r="M55" i="42"/>
  <c r="N55" i="42"/>
  <c r="O55" i="42"/>
  <c r="P55" i="42"/>
  <c r="Q55" i="42"/>
  <c r="J43" i="42"/>
  <c r="K43" i="42"/>
  <c r="L43" i="42"/>
  <c r="M43" i="42"/>
  <c r="N43" i="42"/>
  <c r="O43" i="42"/>
  <c r="P43" i="42"/>
  <c r="Q43" i="42"/>
  <c r="J59" i="42"/>
  <c r="K59" i="42"/>
  <c r="L59" i="42"/>
  <c r="M59" i="42"/>
  <c r="N59" i="42"/>
  <c r="O59" i="42"/>
  <c r="P59" i="42"/>
  <c r="Q59" i="42"/>
  <c r="J57" i="42"/>
  <c r="K57" i="42"/>
  <c r="L57" i="42"/>
  <c r="M57" i="42"/>
  <c r="N57" i="42"/>
  <c r="O57" i="42"/>
  <c r="P57" i="42"/>
  <c r="Q57" i="42"/>
  <c r="J54" i="42"/>
  <c r="K54" i="42"/>
  <c r="L54" i="42"/>
  <c r="M54" i="42"/>
  <c r="N54" i="42"/>
  <c r="O54" i="42"/>
  <c r="P54" i="42"/>
  <c r="Q54" i="42"/>
  <c r="J22" i="42"/>
  <c r="K22" i="42"/>
  <c r="L22" i="42"/>
  <c r="M22" i="42"/>
  <c r="N22" i="42"/>
  <c r="O22" i="42"/>
  <c r="P22" i="42"/>
  <c r="Q22" i="42"/>
  <c r="J44" i="42"/>
  <c r="K44" i="42"/>
  <c r="L44" i="42"/>
  <c r="M44" i="42"/>
  <c r="N44" i="42"/>
  <c r="O44" i="42"/>
  <c r="P44" i="42"/>
  <c r="Q44" i="42"/>
  <c r="J34" i="42"/>
  <c r="K34" i="42"/>
  <c r="L34" i="42"/>
  <c r="M34" i="42"/>
  <c r="N34" i="42"/>
  <c r="O34" i="42"/>
  <c r="P34" i="42"/>
  <c r="Q34" i="42"/>
  <c r="J32" i="42"/>
  <c r="K32" i="42"/>
  <c r="L32" i="42"/>
  <c r="M32" i="42"/>
  <c r="N32" i="42"/>
  <c r="O32" i="42"/>
  <c r="P32" i="42"/>
  <c r="Q32" i="42"/>
  <c r="J75" i="42"/>
  <c r="K75" i="42"/>
  <c r="L75" i="42"/>
  <c r="M75" i="42"/>
  <c r="N75" i="42"/>
  <c r="O75" i="42"/>
  <c r="P75" i="42"/>
  <c r="Q75" i="42"/>
  <c r="AH17" i="2"/>
  <c r="AH18" i="2"/>
  <c r="AH19" i="2"/>
  <c r="AH20" i="2"/>
  <c r="AH21" i="2"/>
  <c r="AH22" i="2"/>
  <c r="AH23" i="2"/>
  <c r="AH24" i="2"/>
  <c r="AH25" i="2"/>
  <c r="AH30" i="2"/>
  <c r="AH31" i="2"/>
  <c r="AH28" i="2"/>
  <c r="AH27" i="2"/>
  <c r="AH29" i="2"/>
  <c r="AH32" i="2"/>
  <c r="AH34" i="2"/>
  <c r="AH35" i="2"/>
  <c r="AH40" i="2"/>
  <c r="AH38" i="2"/>
  <c r="AH41" i="2"/>
  <c r="AH36" i="2"/>
  <c r="AH37" i="2"/>
  <c r="AH39" i="2"/>
  <c r="AH42" i="2"/>
  <c r="AH43" i="2"/>
  <c r="AH44" i="2"/>
  <c r="AH45" i="2"/>
  <c r="AH46" i="2"/>
  <c r="AH47" i="2"/>
  <c r="AH48" i="2"/>
  <c r="AH51" i="2"/>
  <c r="AH54" i="2"/>
  <c r="AH50" i="2"/>
  <c r="AH52" i="2"/>
  <c r="AH53" i="2"/>
  <c r="AH55" i="2"/>
  <c r="AH56" i="2"/>
  <c r="AH57" i="2"/>
  <c r="AH58" i="2"/>
  <c r="AH59" i="2"/>
  <c r="AH60" i="2"/>
  <c r="AV22" i="2"/>
  <c r="AU22" i="2"/>
  <c r="AT22" i="2"/>
  <c r="AS22" i="2"/>
  <c r="AR22" i="2"/>
  <c r="AQ22" i="2"/>
  <c r="AP22" i="2"/>
  <c r="AO22" i="2"/>
  <c r="AN22" i="2"/>
  <c r="AE22" i="2"/>
  <c r="AB22" i="2"/>
  <c r="Y22" i="2"/>
  <c r="V22" i="2"/>
  <c r="S22" i="2"/>
  <c r="Q22" i="2"/>
  <c r="O22" i="2"/>
  <c r="M22" i="2"/>
  <c r="AV21" i="2"/>
  <c r="AU21" i="2"/>
  <c r="AT21" i="2"/>
  <c r="AS21" i="2"/>
  <c r="AR21" i="2"/>
  <c r="AQ21" i="2"/>
  <c r="AP21" i="2"/>
  <c r="AO21" i="2"/>
  <c r="AN21" i="2"/>
  <c r="AE21" i="2"/>
  <c r="AB21" i="2"/>
  <c r="Y21" i="2"/>
  <c r="V21" i="2"/>
  <c r="S21" i="2"/>
  <c r="Q21" i="2"/>
  <c r="O21" i="2"/>
  <c r="M21" i="2"/>
  <c r="AV20" i="2"/>
  <c r="AU20" i="2"/>
  <c r="AT20" i="2"/>
  <c r="AS20" i="2"/>
  <c r="AR20" i="2"/>
  <c r="AQ20" i="2"/>
  <c r="AP20" i="2"/>
  <c r="AO20" i="2"/>
  <c r="AN20" i="2"/>
  <c r="AE20" i="2"/>
  <c r="AB20" i="2"/>
  <c r="Y20" i="2"/>
  <c r="V20" i="2"/>
  <c r="S20" i="2"/>
  <c r="Q20" i="2"/>
  <c r="O20" i="2"/>
  <c r="M20" i="2"/>
  <c r="AV19" i="2"/>
  <c r="AU19" i="2"/>
  <c r="AT19" i="2"/>
  <c r="AS19" i="2"/>
  <c r="AR19" i="2"/>
  <c r="AQ19" i="2"/>
  <c r="AP19" i="2"/>
  <c r="AO19" i="2"/>
  <c r="AN19" i="2"/>
  <c r="AE19" i="2"/>
  <c r="AB19" i="2"/>
  <c r="Y19" i="2"/>
  <c r="V19" i="2"/>
  <c r="S19" i="2"/>
  <c r="Q19" i="2"/>
  <c r="O19" i="2"/>
  <c r="M19" i="2"/>
  <c r="AV18" i="2"/>
  <c r="AU18" i="2"/>
  <c r="AT18" i="2"/>
  <c r="AS18" i="2"/>
  <c r="AR18" i="2"/>
  <c r="AQ18" i="2"/>
  <c r="AP18" i="2"/>
  <c r="AO18" i="2"/>
  <c r="AN18" i="2"/>
  <c r="AE18" i="2"/>
  <c r="AB18" i="2"/>
  <c r="Y18" i="2"/>
  <c r="V18" i="2"/>
  <c r="S18" i="2"/>
  <c r="Q18" i="2"/>
  <c r="O18" i="2"/>
  <c r="M18" i="2"/>
  <c r="AV17" i="2"/>
  <c r="AU17" i="2"/>
  <c r="AT17" i="2"/>
  <c r="AS17" i="2"/>
  <c r="AR17" i="2"/>
  <c r="AQ17" i="2"/>
  <c r="AP17" i="2"/>
  <c r="AO17" i="2"/>
  <c r="AN17" i="2"/>
  <c r="AE17" i="2"/>
  <c r="AB17" i="2"/>
  <c r="Y17" i="2"/>
  <c r="V17" i="2"/>
  <c r="S17" i="2"/>
  <c r="Q17" i="2"/>
  <c r="O17" i="2"/>
  <c r="M17" i="2"/>
  <c r="AV25" i="2"/>
  <c r="AU25" i="2"/>
  <c r="AT25" i="2"/>
  <c r="AS25" i="2"/>
  <c r="AR25" i="2"/>
  <c r="AQ25" i="2"/>
  <c r="AP25" i="2"/>
  <c r="AO25" i="2"/>
  <c r="AN25" i="2"/>
  <c r="AE25" i="2"/>
  <c r="AB25" i="2"/>
  <c r="Y25" i="2"/>
  <c r="V25" i="2"/>
  <c r="S25" i="2"/>
  <c r="Q25" i="2"/>
  <c r="O25" i="2"/>
  <c r="M25" i="2"/>
  <c r="AV24" i="2"/>
  <c r="AU24" i="2"/>
  <c r="AT24" i="2"/>
  <c r="AS24" i="2"/>
  <c r="AR24" i="2"/>
  <c r="AQ24" i="2"/>
  <c r="AP24" i="2"/>
  <c r="AO24" i="2"/>
  <c r="AN24" i="2"/>
  <c r="AE24" i="2"/>
  <c r="AB24" i="2"/>
  <c r="Y24" i="2"/>
  <c r="V24" i="2"/>
  <c r="S24" i="2"/>
  <c r="Q24" i="2"/>
  <c r="O24" i="2"/>
  <c r="M24" i="2"/>
  <c r="AV23" i="2"/>
  <c r="AU23" i="2"/>
  <c r="AT23" i="2"/>
  <c r="AS23" i="2"/>
  <c r="AR23" i="2"/>
  <c r="AQ23" i="2"/>
  <c r="AP23" i="2"/>
  <c r="AO23" i="2"/>
  <c r="AN23" i="2"/>
  <c r="AE23" i="2"/>
  <c r="AB23" i="2"/>
  <c r="Y23" i="2"/>
  <c r="V23" i="2"/>
  <c r="S23" i="2"/>
  <c r="Q23" i="2"/>
  <c r="O23" i="2"/>
  <c r="M23" i="2"/>
  <c r="AV32" i="2"/>
  <c r="AU32" i="2"/>
  <c r="AT32" i="2"/>
  <c r="AS32" i="2"/>
  <c r="AR32" i="2"/>
  <c r="AQ32" i="2"/>
  <c r="AP32" i="2"/>
  <c r="AO32" i="2"/>
  <c r="AN32" i="2"/>
  <c r="AE32" i="2"/>
  <c r="AB32" i="2"/>
  <c r="Y32" i="2"/>
  <c r="V32" i="2"/>
  <c r="S32" i="2"/>
  <c r="Q32" i="2"/>
  <c r="O32" i="2"/>
  <c r="M32" i="2"/>
  <c r="AV29" i="2"/>
  <c r="AU29" i="2"/>
  <c r="AT29" i="2"/>
  <c r="AS29" i="2"/>
  <c r="AR29" i="2"/>
  <c r="AQ29" i="2"/>
  <c r="AP29" i="2"/>
  <c r="AO29" i="2"/>
  <c r="AN29" i="2"/>
  <c r="AE29" i="2"/>
  <c r="AB29" i="2"/>
  <c r="Y29" i="2"/>
  <c r="V29" i="2"/>
  <c r="S29" i="2"/>
  <c r="Q29" i="2"/>
  <c r="O29" i="2"/>
  <c r="M29" i="2"/>
  <c r="AV27" i="2"/>
  <c r="AU27" i="2"/>
  <c r="AT27" i="2"/>
  <c r="AS27" i="2"/>
  <c r="AR27" i="2"/>
  <c r="AQ27" i="2"/>
  <c r="AP27" i="2"/>
  <c r="AO27" i="2"/>
  <c r="AN27" i="2"/>
  <c r="AE27" i="2"/>
  <c r="AB27" i="2"/>
  <c r="Y27" i="2"/>
  <c r="V27" i="2"/>
  <c r="S27" i="2"/>
  <c r="Q27" i="2"/>
  <c r="O27" i="2"/>
  <c r="M27" i="2"/>
  <c r="AV28" i="2"/>
  <c r="AU28" i="2"/>
  <c r="AT28" i="2"/>
  <c r="AS28" i="2"/>
  <c r="AR28" i="2"/>
  <c r="AQ28" i="2"/>
  <c r="AP28" i="2"/>
  <c r="AO28" i="2"/>
  <c r="AN28" i="2"/>
  <c r="AE28" i="2"/>
  <c r="AB28" i="2"/>
  <c r="Y28" i="2"/>
  <c r="V28" i="2"/>
  <c r="S28" i="2"/>
  <c r="Q28" i="2"/>
  <c r="O28" i="2"/>
  <c r="M28" i="2"/>
  <c r="AV31" i="2"/>
  <c r="AU31" i="2"/>
  <c r="AT31" i="2"/>
  <c r="AS31" i="2"/>
  <c r="AR31" i="2"/>
  <c r="AQ31" i="2"/>
  <c r="AP31" i="2"/>
  <c r="AO31" i="2"/>
  <c r="AN31" i="2"/>
  <c r="AE31" i="2"/>
  <c r="AB31" i="2"/>
  <c r="Y31" i="2"/>
  <c r="V31" i="2"/>
  <c r="S31" i="2"/>
  <c r="Q31" i="2"/>
  <c r="O31" i="2"/>
  <c r="M31" i="2"/>
  <c r="AV30" i="2"/>
  <c r="AU30" i="2"/>
  <c r="AT30" i="2"/>
  <c r="AS30" i="2"/>
  <c r="AR30" i="2"/>
  <c r="AQ30" i="2"/>
  <c r="AP30" i="2"/>
  <c r="AO30" i="2"/>
  <c r="AN30" i="2"/>
  <c r="AE30" i="2"/>
  <c r="AB30" i="2"/>
  <c r="Y30" i="2"/>
  <c r="V30" i="2"/>
  <c r="S30" i="2"/>
  <c r="Q30" i="2"/>
  <c r="O30" i="2"/>
  <c r="M30" i="2"/>
  <c r="M75" i="2"/>
  <c r="O75" i="2"/>
  <c r="Q75" i="2"/>
  <c r="S75" i="2"/>
  <c r="V75" i="2"/>
  <c r="Y75" i="2"/>
  <c r="AB75" i="2"/>
  <c r="AE75" i="2"/>
  <c r="AN75" i="2"/>
  <c r="AO75" i="2"/>
  <c r="AP75" i="2"/>
  <c r="AQ75" i="2"/>
  <c r="AR75" i="2"/>
  <c r="AS75" i="2"/>
  <c r="AT75" i="2"/>
  <c r="AU75" i="2"/>
  <c r="AV75" i="2"/>
  <c r="M76" i="2"/>
  <c r="O76" i="2"/>
  <c r="Q76" i="2"/>
  <c r="S76" i="2"/>
  <c r="V76" i="2"/>
  <c r="Y76" i="2"/>
  <c r="AB76" i="2"/>
  <c r="AE76" i="2"/>
  <c r="AN76" i="2"/>
  <c r="AO76" i="2"/>
  <c r="AP76" i="2"/>
  <c r="AQ76" i="2"/>
  <c r="AR76" i="2"/>
  <c r="AS76" i="2"/>
  <c r="AT76" i="2"/>
  <c r="AU76" i="2"/>
  <c r="AV76" i="2"/>
  <c r="AV105" i="2"/>
  <c r="AU105" i="2"/>
  <c r="AT105" i="2"/>
  <c r="AS105" i="2"/>
  <c r="AR105" i="2"/>
  <c r="AQ105" i="2"/>
  <c r="AP105" i="2"/>
  <c r="AO105" i="2"/>
  <c r="AN105" i="2"/>
  <c r="AE105" i="2"/>
  <c r="AB105" i="2"/>
  <c r="Y105" i="2"/>
  <c r="V105" i="2"/>
  <c r="S105" i="2"/>
  <c r="Q105" i="2"/>
  <c r="O105" i="2"/>
  <c r="M105" i="2"/>
  <c r="AV104" i="2"/>
  <c r="AU104" i="2"/>
  <c r="AT104" i="2"/>
  <c r="AS104" i="2"/>
  <c r="AR104" i="2"/>
  <c r="AQ104" i="2"/>
  <c r="AP104" i="2"/>
  <c r="AO104" i="2"/>
  <c r="AN104" i="2"/>
  <c r="AE104" i="2"/>
  <c r="AB104" i="2"/>
  <c r="Y104" i="2"/>
  <c r="V104" i="2"/>
  <c r="S104" i="2"/>
  <c r="Q104" i="2"/>
  <c r="O104" i="2"/>
  <c r="M104" i="2"/>
  <c r="AV103" i="2"/>
  <c r="AU103" i="2"/>
  <c r="AT103" i="2"/>
  <c r="AS103" i="2"/>
  <c r="AR103" i="2"/>
  <c r="AQ103" i="2"/>
  <c r="AP103" i="2"/>
  <c r="AO103" i="2"/>
  <c r="AN103" i="2"/>
  <c r="AV102" i="2"/>
  <c r="AU102" i="2"/>
  <c r="AT102" i="2"/>
  <c r="AS102" i="2"/>
  <c r="AR102" i="2"/>
  <c r="AQ102" i="2"/>
  <c r="AP102" i="2"/>
  <c r="AO102" i="2"/>
  <c r="AN102" i="2"/>
  <c r="AV99" i="2"/>
  <c r="AU99" i="2"/>
  <c r="AT99" i="2"/>
  <c r="AS99" i="2"/>
  <c r="AR99" i="2"/>
  <c r="AQ99" i="2"/>
  <c r="AP99" i="2"/>
  <c r="AO99" i="2"/>
  <c r="AN99" i="2"/>
  <c r="AV95" i="2"/>
  <c r="AU95" i="2"/>
  <c r="AT95" i="2"/>
  <c r="AS95" i="2"/>
  <c r="AR95" i="2"/>
  <c r="AQ95" i="2"/>
  <c r="AP95" i="2"/>
  <c r="AO95" i="2"/>
  <c r="AN95" i="2"/>
  <c r="AV97" i="2"/>
  <c r="AU97" i="2"/>
  <c r="AT97" i="2"/>
  <c r="AS97" i="2"/>
  <c r="AR97" i="2"/>
  <c r="AQ97" i="2"/>
  <c r="AP97" i="2"/>
  <c r="AO97" i="2"/>
  <c r="AN97" i="2"/>
  <c r="AV92" i="2"/>
  <c r="AU92" i="2"/>
  <c r="AT92" i="2"/>
  <c r="AS92" i="2"/>
  <c r="AR92" i="2"/>
  <c r="AQ92" i="2"/>
  <c r="AP92" i="2"/>
  <c r="AO92" i="2"/>
  <c r="AN92" i="2"/>
  <c r="AV100" i="2"/>
  <c r="AU100" i="2"/>
  <c r="AT100" i="2"/>
  <c r="AS100" i="2"/>
  <c r="AR100" i="2"/>
  <c r="AQ100" i="2"/>
  <c r="AP100" i="2"/>
  <c r="AO100" i="2"/>
  <c r="AN100" i="2"/>
  <c r="AV98" i="2"/>
  <c r="AU98" i="2"/>
  <c r="AT98" i="2"/>
  <c r="AS98" i="2"/>
  <c r="AR98" i="2"/>
  <c r="AQ98" i="2"/>
  <c r="AP98" i="2"/>
  <c r="AO98" i="2"/>
  <c r="AN98" i="2"/>
  <c r="AE98" i="2"/>
  <c r="AB98" i="2"/>
  <c r="Y98" i="2"/>
  <c r="V98" i="2"/>
  <c r="S98" i="2"/>
  <c r="Q98" i="2"/>
  <c r="O98" i="2"/>
  <c r="M98" i="2"/>
  <c r="AN93" i="2"/>
  <c r="AO93" i="2"/>
  <c r="AP93" i="2"/>
  <c r="AQ93" i="2"/>
  <c r="AR93" i="2"/>
  <c r="AS93" i="2"/>
  <c r="AT93" i="2"/>
  <c r="AU93" i="2"/>
  <c r="AV93" i="2"/>
  <c r="AN96" i="2"/>
  <c r="AO96" i="2"/>
  <c r="AP96" i="2"/>
  <c r="AQ96" i="2"/>
  <c r="AR96" i="2"/>
  <c r="AS96" i="2"/>
  <c r="AT96" i="2"/>
  <c r="AU96" i="2"/>
  <c r="AV96" i="2"/>
  <c r="M106" i="2"/>
  <c r="O106" i="2"/>
  <c r="Q106" i="2"/>
  <c r="S106" i="2"/>
  <c r="V106" i="2"/>
  <c r="Y106" i="2"/>
  <c r="AB106" i="2"/>
  <c r="AE106" i="2"/>
  <c r="AN106" i="2"/>
  <c r="AO106" i="2"/>
  <c r="AP106" i="2"/>
  <c r="AQ106" i="2"/>
  <c r="AR106" i="2"/>
  <c r="AS106" i="2"/>
  <c r="AT106" i="2"/>
  <c r="AU106" i="2"/>
  <c r="AV106" i="2"/>
  <c r="M107" i="2"/>
  <c r="O107" i="2"/>
  <c r="Q107" i="2"/>
  <c r="S107" i="2"/>
  <c r="V107" i="2"/>
  <c r="Y107" i="2"/>
  <c r="AB107" i="2"/>
  <c r="AE107" i="2"/>
  <c r="AN107" i="2"/>
  <c r="AO107" i="2"/>
  <c r="AP107" i="2"/>
  <c r="AQ107" i="2"/>
  <c r="AR107" i="2"/>
  <c r="AS107" i="2"/>
  <c r="AT107" i="2"/>
  <c r="AU107" i="2"/>
  <c r="AV107" i="2"/>
  <c r="M108" i="2"/>
  <c r="O108" i="2"/>
  <c r="Q108" i="2"/>
  <c r="S108" i="2"/>
  <c r="V108" i="2"/>
  <c r="Y108" i="2"/>
  <c r="AB108" i="2"/>
  <c r="AE108" i="2"/>
  <c r="AN108" i="2"/>
  <c r="AO108" i="2"/>
  <c r="AP108" i="2"/>
  <c r="AQ108" i="2"/>
  <c r="AR108" i="2"/>
  <c r="AS108" i="2"/>
  <c r="AT108" i="2"/>
  <c r="AU108" i="2"/>
  <c r="AV108" i="2"/>
  <c r="AN122" i="2"/>
  <c r="AO122" i="2"/>
  <c r="AP122" i="2"/>
  <c r="AQ122" i="2"/>
  <c r="AR122" i="2"/>
  <c r="AS122" i="2"/>
  <c r="AT122" i="2"/>
  <c r="AU122" i="2"/>
  <c r="AV122" i="2"/>
  <c r="AN113" i="2"/>
  <c r="AO113" i="2"/>
  <c r="AP113" i="2"/>
  <c r="AQ113" i="2"/>
  <c r="AR113" i="2"/>
  <c r="AS113" i="2"/>
  <c r="AT113" i="2"/>
  <c r="AU113" i="2"/>
  <c r="AV113" i="2"/>
  <c r="AN123" i="2"/>
  <c r="AO123" i="2"/>
  <c r="AP123" i="2"/>
  <c r="AQ123" i="2"/>
  <c r="AR123" i="2"/>
  <c r="AS123" i="2"/>
  <c r="AT123" i="2"/>
  <c r="AU123" i="2"/>
  <c r="AV123" i="2"/>
  <c r="AN124" i="2"/>
  <c r="AO124" i="2"/>
  <c r="AP124" i="2"/>
  <c r="AQ124" i="2"/>
  <c r="AR124" i="2"/>
  <c r="AS124" i="2"/>
  <c r="AT124" i="2"/>
  <c r="AU124" i="2"/>
  <c r="AV124" i="2"/>
  <c r="AN125" i="2"/>
  <c r="AO125" i="2"/>
  <c r="AP125" i="2"/>
  <c r="AQ125" i="2"/>
  <c r="AR125" i="2"/>
  <c r="AS125" i="2"/>
  <c r="AT125" i="2"/>
  <c r="AU125" i="2"/>
  <c r="AV125" i="2"/>
  <c r="AN126" i="2"/>
  <c r="AO126" i="2"/>
  <c r="AP126" i="2"/>
  <c r="AQ126" i="2"/>
  <c r="AR126" i="2"/>
  <c r="AS126" i="2"/>
  <c r="AT126" i="2"/>
  <c r="AU126" i="2"/>
  <c r="AV126" i="2"/>
  <c r="AN127" i="2"/>
  <c r="AO127" i="2"/>
  <c r="AP127" i="2"/>
  <c r="AQ127" i="2"/>
  <c r="AR127" i="2"/>
  <c r="AS127" i="2"/>
  <c r="AT127" i="2"/>
  <c r="AU127" i="2"/>
  <c r="AV127" i="2"/>
  <c r="AN128" i="2"/>
  <c r="AO128" i="2"/>
  <c r="AP128" i="2"/>
  <c r="AQ128" i="2"/>
  <c r="AR128" i="2"/>
  <c r="AS128" i="2"/>
  <c r="AT128" i="2"/>
  <c r="AU128" i="2"/>
  <c r="AV128" i="2"/>
  <c r="AN129" i="2"/>
  <c r="AO129" i="2"/>
  <c r="AP129" i="2"/>
  <c r="AQ129" i="2"/>
  <c r="AR129" i="2"/>
  <c r="AS129" i="2"/>
  <c r="AT129" i="2"/>
  <c r="AU129" i="2"/>
  <c r="AV129" i="2"/>
  <c r="AN130" i="2"/>
  <c r="AO130" i="2"/>
  <c r="AP130" i="2"/>
  <c r="AQ130" i="2"/>
  <c r="AR130" i="2"/>
  <c r="AS130" i="2"/>
  <c r="AT130" i="2"/>
  <c r="AU130" i="2"/>
  <c r="AV130" i="2"/>
  <c r="AN131" i="2"/>
  <c r="AO131" i="2"/>
  <c r="AP131" i="2"/>
  <c r="AQ131" i="2"/>
  <c r="AR131" i="2"/>
  <c r="AS131" i="2"/>
  <c r="AT131" i="2"/>
  <c r="AU131" i="2"/>
  <c r="AV131" i="2"/>
  <c r="AN132" i="2"/>
  <c r="AO132" i="2"/>
  <c r="AP132" i="2"/>
  <c r="AQ132" i="2"/>
  <c r="AR132" i="2"/>
  <c r="AS132" i="2"/>
  <c r="AT132" i="2"/>
  <c r="AU132" i="2"/>
  <c r="AV132" i="2"/>
  <c r="AN133" i="2"/>
  <c r="AO133" i="2"/>
  <c r="AP133" i="2"/>
  <c r="AQ133" i="2"/>
  <c r="AR133" i="2"/>
  <c r="AS133" i="2"/>
  <c r="AT133" i="2"/>
  <c r="AU133" i="2"/>
  <c r="AV133" i="2"/>
  <c r="AN134" i="2"/>
  <c r="AO134" i="2"/>
  <c r="AP134" i="2"/>
  <c r="AQ134" i="2"/>
  <c r="AR134" i="2"/>
  <c r="AS134" i="2"/>
  <c r="AT134" i="2"/>
  <c r="AU134" i="2"/>
  <c r="AV134" i="2"/>
  <c r="AN119" i="2"/>
  <c r="AO119" i="2"/>
  <c r="AP119" i="2"/>
  <c r="AQ119" i="2"/>
  <c r="AR119" i="2"/>
  <c r="AS119" i="2"/>
  <c r="AT119" i="2"/>
  <c r="AU119" i="2"/>
  <c r="AV119" i="2"/>
  <c r="AN120" i="2"/>
  <c r="AO120" i="2"/>
  <c r="AP120" i="2"/>
  <c r="AQ120" i="2"/>
  <c r="AR120" i="2"/>
  <c r="AS120" i="2"/>
  <c r="AT120" i="2"/>
  <c r="AU120" i="2"/>
  <c r="AV120" i="2"/>
  <c r="AN115" i="2"/>
  <c r="AO115" i="2"/>
  <c r="AP115" i="2"/>
  <c r="AQ115" i="2"/>
  <c r="AR115" i="2"/>
  <c r="AS115" i="2"/>
  <c r="AT115" i="2"/>
  <c r="AU115" i="2"/>
  <c r="AV115" i="2"/>
  <c r="AN114" i="2"/>
  <c r="AO114" i="2"/>
  <c r="AP114" i="2"/>
  <c r="AQ114" i="2"/>
  <c r="AR114" i="2"/>
  <c r="AS114" i="2"/>
  <c r="AT114" i="2"/>
  <c r="AU114" i="2"/>
  <c r="AV114" i="2"/>
  <c r="AN121" i="2"/>
  <c r="AO121" i="2"/>
  <c r="AP121" i="2"/>
  <c r="AQ121" i="2"/>
  <c r="AR121" i="2"/>
  <c r="AS121" i="2"/>
  <c r="AT121" i="2"/>
  <c r="AU121" i="2"/>
  <c r="AV121" i="2"/>
  <c r="M109" i="2"/>
  <c r="O109" i="2"/>
  <c r="Q109" i="2"/>
  <c r="S109" i="2"/>
  <c r="V109" i="2"/>
  <c r="Y109" i="2"/>
  <c r="AB109" i="2"/>
  <c r="AE109" i="2"/>
  <c r="AN109" i="2"/>
  <c r="AO109" i="2"/>
  <c r="AP109" i="2"/>
  <c r="AQ109" i="2"/>
  <c r="AR109" i="2"/>
  <c r="AS109" i="2"/>
  <c r="AT109" i="2"/>
  <c r="AU109" i="2"/>
  <c r="AV109" i="2"/>
  <c r="M110" i="2"/>
  <c r="O110" i="2"/>
  <c r="Q110" i="2"/>
  <c r="S110" i="2"/>
  <c r="V110" i="2"/>
  <c r="Y110" i="2"/>
  <c r="AB110" i="2"/>
  <c r="AE110" i="2"/>
  <c r="AN110" i="2"/>
  <c r="AO110" i="2"/>
  <c r="AP110" i="2"/>
  <c r="AQ110" i="2"/>
  <c r="AR110" i="2"/>
  <c r="AS110" i="2"/>
  <c r="AT110" i="2"/>
  <c r="AU110" i="2"/>
  <c r="AV110" i="2"/>
  <c r="M111" i="2"/>
  <c r="O111" i="2"/>
  <c r="Q111" i="2"/>
  <c r="S111" i="2"/>
  <c r="V111" i="2"/>
  <c r="Y111" i="2"/>
  <c r="AB111" i="2"/>
  <c r="AE111" i="2"/>
  <c r="AN111" i="2"/>
  <c r="AO111" i="2"/>
  <c r="AP111" i="2"/>
  <c r="AQ111" i="2"/>
  <c r="AR111" i="2"/>
  <c r="AS111" i="2"/>
  <c r="AT111" i="2"/>
  <c r="AU111" i="2"/>
  <c r="AV111" i="2"/>
  <c r="AN112" i="2"/>
  <c r="AO112" i="2"/>
  <c r="AP112" i="2"/>
  <c r="AQ112" i="2"/>
  <c r="AR112" i="2"/>
  <c r="AS112" i="2"/>
  <c r="AT112" i="2"/>
  <c r="AU112" i="2"/>
  <c r="AV112" i="2"/>
  <c r="AV94" i="2"/>
  <c r="AU94" i="2"/>
  <c r="AT94" i="2"/>
  <c r="AS94" i="2"/>
  <c r="AR94" i="2"/>
  <c r="AQ94" i="2"/>
  <c r="AP94" i="2"/>
  <c r="AO94" i="2"/>
  <c r="AN94" i="2"/>
  <c r="AV101" i="2"/>
  <c r="AU101" i="2"/>
  <c r="AT101" i="2"/>
  <c r="AS101" i="2"/>
  <c r="AR101" i="2"/>
  <c r="AQ101" i="2"/>
  <c r="AP101" i="2"/>
  <c r="AO101" i="2"/>
  <c r="AN101" i="2"/>
  <c r="AV91" i="2"/>
  <c r="AU91" i="2"/>
  <c r="AT91" i="2"/>
  <c r="AS91" i="2"/>
  <c r="AR91" i="2"/>
  <c r="AQ91" i="2"/>
  <c r="AP91" i="2"/>
  <c r="AO91" i="2"/>
  <c r="AN91" i="2"/>
  <c r="AE91" i="2"/>
  <c r="AB91" i="2"/>
  <c r="Y91" i="2"/>
  <c r="V91" i="2"/>
  <c r="S91" i="2"/>
  <c r="Q91" i="2"/>
  <c r="O91" i="2"/>
  <c r="M91" i="2"/>
  <c r="AV83" i="2"/>
  <c r="AU83" i="2"/>
  <c r="AT83" i="2"/>
  <c r="AS83" i="2"/>
  <c r="AR83" i="2"/>
  <c r="AQ83" i="2"/>
  <c r="AP83" i="2"/>
  <c r="AO83" i="2"/>
  <c r="AN83" i="2"/>
  <c r="AE83" i="2"/>
  <c r="AB83" i="2"/>
  <c r="Y83" i="2"/>
  <c r="V83" i="2"/>
  <c r="S83" i="2"/>
  <c r="Q83" i="2"/>
  <c r="O83" i="2"/>
  <c r="M83" i="2"/>
  <c r="AV82" i="2"/>
  <c r="AU82" i="2"/>
  <c r="AT82" i="2"/>
  <c r="AS82" i="2"/>
  <c r="AR82" i="2"/>
  <c r="AQ82" i="2"/>
  <c r="AP82" i="2"/>
  <c r="AO82" i="2"/>
  <c r="AN82" i="2"/>
  <c r="AE82" i="2"/>
  <c r="AB82" i="2"/>
  <c r="Y82" i="2"/>
  <c r="V82" i="2"/>
  <c r="S82" i="2"/>
  <c r="Q82" i="2"/>
  <c r="O82" i="2"/>
  <c r="M82" i="2"/>
  <c r="AV79" i="2"/>
  <c r="AU79" i="2"/>
  <c r="AT79" i="2"/>
  <c r="AS79" i="2"/>
  <c r="AR79" i="2"/>
  <c r="AQ79" i="2"/>
  <c r="AP79" i="2"/>
  <c r="AO79" i="2"/>
  <c r="AN79" i="2"/>
  <c r="AE79" i="2"/>
  <c r="AB79" i="2"/>
  <c r="Y79" i="2"/>
  <c r="V79" i="2"/>
  <c r="S79" i="2"/>
  <c r="Q79" i="2"/>
  <c r="O79" i="2"/>
  <c r="M79" i="2"/>
  <c r="AV81" i="2"/>
  <c r="AU81" i="2"/>
  <c r="AT81" i="2"/>
  <c r="AS81" i="2"/>
  <c r="AR81" i="2"/>
  <c r="AQ81" i="2"/>
  <c r="AP81" i="2"/>
  <c r="AO81" i="2"/>
  <c r="AN81" i="2"/>
  <c r="AE81" i="2"/>
  <c r="AB81" i="2"/>
  <c r="Y81" i="2"/>
  <c r="V81" i="2"/>
  <c r="S81" i="2"/>
  <c r="Q81" i="2"/>
  <c r="O81" i="2"/>
  <c r="M81" i="2"/>
  <c r="AV80" i="2"/>
  <c r="AU80" i="2"/>
  <c r="AT80" i="2"/>
  <c r="AS80" i="2"/>
  <c r="AR80" i="2"/>
  <c r="AQ80" i="2"/>
  <c r="AP80" i="2"/>
  <c r="AO80" i="2"/>
  <c r="AN80" i="2"/>
  <c r="AE80" i="2"/>
  <c r="AB80" i="2"/>
  <c r="Y80" i="2"/>
  <c r="V80" i="2"/>
  <c r="S80" i="2"/>
  <c r="Q80" i="2"/>
  <c r="O80" i="2"/>
  <c r="M80" i="2"/>
  <c r="M84" i="2"/>
  <c r="O84" i="2"/>
  <c r="Q84" i="2"/>
  <c r="S84" i="2"/>
  <c r="V84" i="2"/>
  <c r="Y84" i="2"/>
  <c r="AB84" i="2"/>
  <c r="AE84" i="2"/>
  <c r="AN84" i="2"/>
  <c r="AO84" i="2"/>
  <c r="AP84" i="2"/>
  <c r="AQ84" i="2"/>
  <c r="AR84" i="2"/>
  <c r="AS84" i="2"/>
  <c r="AT84" i="2"/>
  <c r="AU84" i="2"/>
  <c r="AV84" i="2"/>
  <c r="M85" i="2"/>
  <c r="O85" i="2"/>
  <c r="Q85" i="2"/>
  <c r="S85" i="2"/>
  <c r="V85" i="2"/>
  <c r="Y85" i="2"/>
  <c r="AB85" i="2"/>
  <c r="AE85" i="2"/>
  <c r="AN85" i="2"/>
  <c r="AO85" i="2"/>
  <c r="AP85" i="2"/>
  <c r="AQ85" i="2"/>
  <c r="AR85" i="2"/>
  <c r="AS85" i="2"/>
  <c r="AT85" i="2"/>
  <c r="AU85" i="2"/>
  <c r="AV85" i="2"/>
  <c r="M86" i="2"/>
  <c r="O86" i="2"/>
  <c r="Q86" i="2"/>
  <c r="S86" i="2"/>
  <c r="V86" i="2"/>
  <c r="Y86" i="2"/>
  <c r="AB86" i="2"/>
  <c r="AE86" i="2"/>
  <c r="AN86" i="2"/>
  <c r="AO86" i="2"/>
  <c r="AP86" i="2"/>
  <c r="AQ86" i="2"/>
  <c r="AR86" i="2"/>
  <c r="AS86" i="2"/>
  <c r="AT86" i="2"/>
  <c r="AU86" i="2"/>
  <c r="AV86" i="2"/>
  <c r="M87" i="2"/>
  <c r="O87" i="2"/>
  <c r="Q87" i="2"/>
  <c r="S87" i="2"/>
  <c r="V87" i="2"/>
  <c r="Y87" i="2"/>
  <c r="AB87" i="2"/>
  <c r="AE87" i="2"/>
  <c r="AN87" i="2"/>
  <c r="AO87" i="2"/>
  <c r="AP87" i="2"/>
  <c r="AQ87" i="2"/>
  <c r="AR87" i="2"/>
  <c r="AS87" i="2"/>
  <c r="AT87" i="2"/>
  <c r="AU87" i="2"/>
  <c r="AV87" i="2"/>
  <c r="M88" i="2"/>
  <c r="O88" i="2"/>
  <c r="Q88" i="2"/>
  <c r="S88" i="2"/>
  <c r="V88" i="2"/>
  <c r="Y88" i="2"/>
  <c r="AB88" i="2"/>
  <c r="AE88" i="2"/>
  <c r="AN88" i="2"/>
  <c r="AO88" i="2"/>
  <c r="AP88" i="2"/>
  <c r="AQ88" i="2"/>
  <c r="AR88" i="2"/>
  <c r="AS88" i="2"/>
  <c r="AT88" i="2"/>
  <c r="AU88" i="2"/>
  <c r="AV88" i="2"/>
  <c r="M51" i="2"/>
  <c r="O51" i="2"/>
  <c r="Q51" i="2"/>
  <c r="S51" i="2"/>
  <c r="V51" i="2"/>
  <c r="Y51" i="2"/>
  <c r="AB51" i="2"/>
  <c r="AE51" i="2"/>
  <c r="AN51" i="2"/>
  <c r="AO51" i="2"/>
  <c r="AP51" i="2"/>
  <c r="AQ51" i="2"/>
  <c r="AR51" i="2"/>
  <c r="AS51" i="2"/>
  <c r="AT51" i="2"/>
  <c r="AU51" i="2"/>
  <c r="AV51" i="2"/>
  <c r="M54" i="2"/>
  <c r="O54" i="2"/>
  <c r="Q54" i="2"/>
  <c r="S54" i="2"/>
  <c r="V54" i="2"/>
  <c r="Y54" i="2"/>
  <c r="AB54" i="2"/>
  <c r="AE54" i="2"/>
  <c r="AN54" i="2"/>
  <c r="AO54" i="2"/>
  <c r="AP54" i="2"/>
  <c r="AQ54" i="2"/>
  <c r="AR54" i="2"/>
  <c r="AS54" i="2"/>
  <c r="AT54" i="2"/>
  <c r="AU54" i="2"/>
  <c r="AV54" i="2"/>
  <c r="M50" i="2"/>
  <c r="O50" i="2"/>
  <c r="Q50" i="2"/>
  <c r="S50" i="2"/>
  <c r="V50" i="2"/>
  <c r="Y50" i="2"/>
  <c r="AB50" i="2"/>
  <c r="AE50" i="2"/>
  <c r="AN50" i="2"/>
  <c r="AO50" i="2"/>
  <c r="AP50" i="2"/>
  <c r="AQ50" i="2"/>
  <c r="AR50" i="2"/>
  <c r="AS50" i="2"/>
  <c r="AT50" i="2"/>
  <c r="AU50" i="2"/>
  <c r="AV50" i="2"/>
  <c r="M55" i="2"/>
  <c r="O55" i="2"/>
  <c r="Q55" i="2"/>
  <c r="S55" i="2"/>
  <c r="V55" i="2"/>
  <c r="Y55" i="2"/>
  <c r="AB55" i="2"/>
  <c r="AE55" i="2"/>
  <c r="AN55" i="2"/>
  <c r="AO55" i="2"/>
  <c r="AP55" i="2"/>
  <c r="AQ55" i="2"/>
  <c r="AR55" i="2"/>
  <c r="AS55" i="2"/>
  <c r="AT55" i="2"/>
  <c r="AU55" i="2"/>
  <c r="AV55" i="2"/>
  <c r="M56" i="2"/>
  <c r="O56" i="2"/>
  <c r="Q56" i="2"/>
  <c r="S56" i="2"/>
  <c r="V56" i="2"/>
  <c r="Y56" i="2"/>
  <c r="AB56" i="2"/>
  <c r="AE56" i="2"/>
  <c r="AN56" i="2"/>
  <c r="AO56" i="2"/>
  <c r="AP56" i="2"/>
  <c r="AQ56" i="2"/>
  <c r="AR56" i="2"/>
  <c r="AS56" i="2"/>
  <c r="AT56" i="2"/>
  <c r="AU56" i="2"/>
  <c r="AV56" i="2"/>
  <c r="M57" i="2"/>
  <c r="O57" i="2"/>
  <c r="Q57" i="2"/>
  <c r="S57" i="2"/>
  <c r="V57" i="2"/>
  <c r="Y57" i="2"/>
  <c r="AB57" i="2"/>
  <c r="AE57" i="2"/>
  <c r="AN57" i="2"/>
  <c r="AO57" i="2"/>
  <c r="AP57" i="2"/>
  <c r="AQ57" i="2"/>
  <c r="AR57" i="2"/>
  <c r="AS57" i="2"/>
  <c r="AT57" i="2"/>
  <c r="AU57" i="2"/>
  <c r="AV57" i="2"/>
  <c r="M58" i="2"/>
  <c r="O58" i="2"/>
  <c r="Q58" i="2"/>
  <c r="S58" i="2"/>
  <c r="V58" i="2"/>
  <c r="Y58" i="2"/>
  <c r="AB58" i="2"/>
  <c r="AE58" i="2"/>
  <c r="AN58" i="2"/>
  <c r="AO58" i="2"/>
  <c r="AP58" i="2"/>
  <c r="AQ58" i="2"/>
  <c r="AR58" i="2"/>
  <c r="AS58" i="2"/>
  <c r="AT58" i="2"/>
  <c r="AU58" i="2"/>
  <c r="AV58" i="2"/>
  <c r="M59" i="2"/>
  <c r="O59" i="2"/>
  <c r="Q59" i="2"/>
  <c r="S59" i="2"/>
  <c r="V59" i="2"/>
  <c r="Y59" i="2"/>
  <c r="AB59" i="2"/>
  <c r="AE59" i="2"/>
  <c r="AN59" i="2"/>
  <c r="AO59" i="2"/>
  <c r="AP59" i="2"/>
  <c r="AQ59" i="2"/>
  <c r="AR59" i="2"/>
  <c r="AS59" i="2"/>
  <c r="AT59" i="2"/>
  <c r="AU59" i="2"/>
  <c r="AV59" i="2"/>
  <c r="M60" i="2"/>
  <c r="O60" i="2"/>
  <c r="Q60" i="2"/>
  <c r="S60" i="2"/>
  <c r="V60" i="2"/>
  <c r="Y60" i="2"/>
  <c r="AB60" i="2"/>
  <c r="AE60" i="2"/>
  <c r="AN60" i="2"/>
  <c r="AO60" i="2"/>
  <c r="AP60" i="2"/>
  <c r="AQ60" i="2"/>
  <c r="AR60" i="2"/>
  <c r="AS60" i="2"/>
  <c r="AT60" i="2"/>
  <c r="AU60" i="2"/>
  <c r="AV60" i="2"/>
  <c r="M52" i="2"/>
  <c r="O52" i="2"/>
  <c r="Q52" i="2"/>
  <c r="S52" i="2"/>
  <c r="V52" i="2"/>
  <c r="Y52" i="2"/>
  <c r="AB52" i="2"/>
  <c r="AE52" i="2"/>
  <c r="AN52" i="2"/>
  <c r="AO52" i="2"/>
  <c r="AP52" i="2"/>
  <c r="AQ52" i="2"/>
  <c r="AR52" i="2"/>
  <c r="AS52" i="2"/>
  <c r="AT52" i="2"/>
  <c r="AU52" i="2"/>
  <c r="AV52" i="2"/>
  <c r="M53" i="2"/>
  <c r="O53" i="2"/>
  <c r="Q53" i="2"/>
  <c r="S53" i="2"/>
  <c r="V53" i="2"/>
  <c r="Y53" i="2"/>
  <c r="AB53" i="2"/>
  <c r="AE53" i="2"/>
  <c r="AN53" i="2"/>
  <c r="AO53" i="2"/>
  <c r="AP53" i="2"/>
  <c r="AQ53" i="2"/>
  <c r="AR53" i="2"/>
  <c r="AS53" i="2"/>
  <c r="AT53" i="2"/>
  <c r="AU53" i="2"/>
  <c r="AV53" i="2"/>
  <c r="M37" i="2"/>
  <c r="O37" i="2"/>
  <c r="Q37" i="2"/>
  <c r="S37" i="2"/>
  <c r="V37" i="2"/>
  <c r="Y37" i="2"/>
  <c r="AB37" i="2"/>
  <c r="AE37" i="2"/>
  <c r="AN37" i="2"/>
  <c r="AO37" i="2"/>
  <c r="AP37" i="2"/>
  <c r="AQ37" i="2"/>
  <c r="AR37" i="2"/>
  <c r="AS37" i="2"/>
  <c r="AT37" i="2"/>
  <c r="AU37" i="2"/>
  <c r="AV37" i="2"/>
  <c r="M39" i="2"/>
  <c r="O39" i="2"/>
  <c r="Q39" i="2"/>
  <c r="S39" i="2"/>
  <c r="V39" i="2"/>
  <c r="Y39" i="2"/>
  <c r="AB39" i="2"/>
  <c r="AE39" i="2"/>
  <c r="AN39" i="2"/>
  <c r="AO39" i="2"/>
  <c r="AP39" i="2"/>
  <c r="AQ39" i="2"/>
  <c r="AR39" i="2"/>
  <c r="AS39" i="2"/>
  <c r="AT39" i="2"/>
  <c r="AU39" i="2"/>
  <c r="AV39" i="2"/>
  <c r="M42" i="2"/>
  <c r="O42" i="2"/>
  <c r="Q42" i="2"/>
  <c r="S42" i="2"/>
  <c r="V42" i="2"/>
  <c r="Y42" i="2"/>
  <c r="AB42" i="2"/>
  <c r="AE42" i="2"/>
  <c r="AN42" i="2"/>
  <c r="AO42" i="2"/>
  <c r="AP42" i="2"/>
  <c r="AQ42" i="2"/>
  <c r="AR42" i="2"/>
  <c r="AS42" i="2"/>
  <c r="AT42" i="2"/>
  <c r="AU42" i="2"/>
  <c r="AV42" i="2"/>
  <c r="M43" i="2"/>
  <c r="O43" i="2"/>
  <c r="Q43" i="2"/>
  <c r="S43" i="2"/>
  <c r="V43" i="2"/>
  <c r="Y43" i="2"/>
  <c r="AB43" i="2"/>
  <c r="AE43" i="2"/>
  <c r="AN43" i="2"/>
  <c r="AO43" i="2"/>
  <c r="AP43" i="2"/>
  <c r="AQ43" i="2"/>
  <c r="AR43" i="2"/>
  <c r="AS43" i="2"/>
  <c r="AT43" i="2"/>
  <c r="AU43" i="2"/>
  <c r="AV43" i="2"/>
  <c r="M44" i="2"/>
  <c r="O44" i="2"/>
  <c r="Q44" i="2"/>
  <c r="S44" i="2"/>
  <c r="V44" i="2"/>
  <c r="Y44" i="2"/>
  <c r="AB44" i="2"/>
  <c r="AE44" i="2"/>
  <c r="AN44" i="2"/>
  <c r="AO44" i="2"/>
  <c r="AP44" i="2"/>
  <c r="AQ44" i="2"/>
  <c r="AR44" i="2"/>
  <c r="AS44" i="2"/>
  <c r="AT44" i="2"/>
  <c r="AU44" i="2"/>
  <c r="AV44" i="2"/>
  <c r="M45" i="2"/>
  <c r="O45" i="2"/>
  <c r="Q45" i="2"/>
  <c r="S45" i="2"/>
  <c r="V45" i="2"/>
  <c r="Y45" i="2"/>
  <c r="AB45" i="2"/>
  <c r="AE45" i="2"/>
  <c r="AN45" i="2"/>
  <c r="AO45" i="2"/>
  <c r="AP45" i="2"/>
  <c r="AQ45" i="2"/>
  <c r="AR45" i="2"/>
  <c r="AS45" i="2"/>
  <c r="AT45" i="2"/>
  <c r="AU45" i="2"/>
  <c r="AV45" i="2"/>
  <c r="M46" i="2"/>
  <c r="O46" i="2"/>
  <c r="Q46" i="2"/>
  <c r="S46" i="2"/>
  <c r="V46" i="2"/>
  <c r="Y46" i="2"/>
  <c r="AB46" i="2"/>
  <c r="AE46" i="2"/>
  <c r="AN46" i="2"/>
  <c r="AO46" i="2"/>
  <c r="AP46" i="2"/>
  <c r="AQ46" i="2"/>
  <c r="AR46" i="2"/>
  <c r="AS46" i="2"/>
  <c r="AT46" i="2"/>
  <c r="AU46" i="2"/>
  <c r="AV46" i="2"/>
  <c r="M47" i="2"/>
  <c r="O47" i="2"/>
  <c r="Q47" i="2"/>
  <c r="S47" i="2"/>
  <c r="V47" i="2"/>
  <c r="Y47" i="2"/>
  <c r="AB47" i="2"/>
  <c r="AE47" i="2"/>
  <c r="AN47" i="2"/>
  <c r="AO47" i="2"/>
  <c r="AP47" i="2"/>
  <c r="AQ47" i="2"/>
  <c r="AR47" i="2"/>
  <c r="AS47" i="2"/>
  <c r="AT47" i="2"/>
  <c r="AU47" i="2"/>
  <c r="AV47" i="2"/>
  <c r="M48" i="2"/>
  <c r="O48" i="2"/>
  <c r="Q48" i="2"/>
  <c r="S48" i="2"/>
  <c r="V48" i="2"/>
  <c r="Y48" i="2"/>
  <c r="AB48" i="2"/>
  <c r="AE48" i="2"/>
  <c r="AN48" i="2"/>
  <c r="AO48" i="2"/>
  <c r="AP48" i="2"/>
  <c r="AQ48" i="2"/>
  <c r="AR48" i="2"/>
  <c r="AS48" i="2"/>
  <c r="AT48" i="2"/>
  <c r="AU48" i="2"/>
  <c r="AV48" i="2"/>
  <c r="M35" i="2"/>
  <c r="O35" i="2"/>
  <c r="Q35" i="2"/>
  <c r="S35" i="2"/>
  <c r="V35" i="2"/>
  <c r="Y35" i="2"/>
  <c r="AB35" i="2"/>
  <c r="AE35" i="2"/>
  <c r="AN35" i="2"/>
  <c r="AO35" i="2"/>
  <c r="AP35" i="2"/>
  <c r="AQ35" i="2"/>
  <c r="AR35" i="2"/>
  <c r="AS35" i="2"/>
  <c r="AT35" i="2"/>
  <c r="AU35" i="2"/>
  <c r="AV35" i="2"/>
  <c r="M40" i="2"/>
  <c r="O40" i="2"/>
  <c r="Q40" i="2"/>
  <c r="S40" i="2"/>
  <c r="V40" i="2"/>
  <c r="Y40" i="2"/>
  <c r="AB40" i="2"/>
  <c r="AE40" i="2"/>
  <c r="AN40" i="2"/>
  <c r="AO40" i="2"/>
  <c r="AP40" i="2"/>
  <c r="AQ40" i="2"/>
  <c r="AR40" i="2"/>
  <c r="AS40" i="2"/>
  <c r="AT40" i="2"/>
  <c r="AU40" i="2"/>
  <c r="AV40" i="2"/>
  <c r="M38" i="2"/>
  <c r="O38" i="2"/>
  <c r="Q38" i="2"/>
  <c r="S38" i="2"/>
  <c r="V38" i="2"/>
  <c r="Y38" i="2"/>
  <c r="AB38" i="2"/>
  <c r="AE38" i="2"/>
  <c r="AN38" i="2"/>
  <c r="AO38" i="2"/>
  <c r="AP38" i="2"/>
  <c r="AQ38" i="2"/>
  <c r="AR38" i="2"/>
  <c r="AS38" i="2"/>
  <c r="AT38" i="2"/>
  <c r="AU38" i="2"/>
  <c r="AV38" i="2"/>
  <c r="M41" i="2"/>
  <c r="O41" i="2"/>
  <c r="Q41" i="2"/>
  <c r="S41" i="2"/>
  <c r="V41" i="2"/>
  <c r="Y41" i="2"/>
  <c r="AB41" i="2"/>
  <c r="AE41" i="2"/>
  <c r="AN41" i="2"/>
  <c r="AO41" i="2"/>
  <c r="AP41" i="2"/>
  <c r="AQ41" i="2"/>
  <c r="AR41" i="2"/>
  <c r="AS41" i="2"/>
  <c r="AT41" i="2"/>
  <c r="AU41" i="2"/>
  <c r="AV41" i="2"/>
  <c r="M36" i="2"/>
  <c r="O36" i="2"/>
  <c r="Q36" i="2"/>
  <c r="S36" i="2"/>
  <c r="V36" i="2"/>
  <c r="Y36" i="2"/>
  <c r="AB36" i="2"/>
  <c r="AE36" i="2"/>
  <c r="AN36" i="2"/>
  <c r="AO36" i="2"/>
  <c r="AP36" i="2"/>
  <c r="AQ36" i="2"/>
  <c r="AR36" i="2"/>
  <c r="AS36" i="2"/>
  <c r="AT36" i="2"/>
  <c r="AU36" i="2"/>
  <c r="AV36" i="2"/>
  <c r="AN26" i="2"/>
  <c r="AO26" i="2"/>
  <c r="AP26" i="2"/>
  <c r="AQ26" i="2"/>
  <c r="AR26" i="2"/>
  <c r="AS26" i="2"/>
  <c r="AT26" i="2"/>
  <c r="AU26" i="2"/>
  <c r="AV26" i="2"/>
  <c r="G30" i="13"/>
  <c r="I30" i="13"/>
  <c r="G31" i="13"/>
  <c r="I31" i="13"/>
  <c r="G32" i="13"/>
  <c r="I32" i="13"/>
  <c r="G33" i="13"/>
  <c r="I33" i="13"/>
  <c r="G34" i="13"/>
  <c r="I34" i="13"/>
  <c r="G35" i="13"/>
  <c r="I35" i="13"/>
  <c r="I42" i="13"/>
  <c r="M78" i="2"/>
  <c r="O78" i="2"/>
  <c r="Q78" i="2"/>
  <c r="S78" i="2"/>
  <c r="V78" i="2"/>
  <c r="Y78" i="2"/>
  <c r="AB78" i="2"/>
  <c r="AE78" i="2"/>
  <c r="AE89" i="2"/>
  <c r="AB89" i="2"/>
  <c r="Y89" i="2"/>
  <c r="V89" i="2"/>
  <c r="S89" i="2"/>
  <c r="Q89" i="2"/>
  <c r="O89" i="2"/>
  <c r="M89" i="2"/>
  <c r="M116" i="2"/>
  <c r="O116" i="2"/>
  <c r="Q116" i="2"/>
  <c r="S116" i="2"/>
  <c r="V116" i="2"/>
  <c r="Y116" i="2"/>
  <c r="AB116" i="2"/>
  <c r="AE116" i="2"/>
  <c r="M65" i="2"/>
  <c r="O65" i="2"/>
  <c r="Q65" i="2"/>
  <c r="S65" i="2"/>
  <c r="V65" i="2"/>
  <c r="Y65" i="2"/>
  <c r="AB65" i="2"/>
  <c r="AE65" i="2"/>
  <c r="M68" i="2"/>
  <c r="O68" i="2"/>
  <c r="Q68" i="2"/>
  <c r="S68" i="2"/>
  <c r="V68" i="2"/>
  <c r="Y68" i="2"/>
  <c r="AB68" i="2"/>
  <c r="AE68" i="2"/>
  <c r="M69" i="2"/>
  <c r="O69" i="2"/>
  <c r="Q69" i="2"/>
  <c r="S69" i="2"/>
  <c r="V69" i="2"/>
  <c r="Y69" i="2"/>
  <c r="AB69" i="2"/>
  <c r="AE69" i="2"/>
  <c r="M67" i="2"/>
  <c r="O67" i="2"/>
  <c r="Q67" i="2"/>
  <c r="S67" i="2"/>
  <c r="V67" i="2"/>
  <c r="Y67" i="2"/>
  <c r="AB67" i="2"/>
  <c r="AE67" i="2"/>
  <c r="M72" i="2"/>
  <c r="O72" i="2"/>
  <c r="Q72" i="2"/>
  <c r="S72" i="2"/>
  <c r="V72" i="2"/>
  <c r="Y72" i="2"/>
  <c r="AB72" i="2"/>
  <c r="AE72" i="2"/>
  <c r="M63" i="2"/>
  <c r="O63" i="2"/>
  <c r="Q63" i="2"/>
  <c r="S63" i="2"/>
  <c r="V63" i="2"/>
  <c r="Y63" i="2"/>
  <c r="AB63" i="2"/>
  <c r="AE63" i="2"/>
  <c r="M62" i="2"/>
  <c r="O62" i="2"/>
  <c r="Q62" i="2"/>
  <c r="S62" i="2"/>
  <c r="V62" i="2"/>
  <c r="Y62" i="2"/>
  <c r="AB62" i="2"/>
  <c r="AE62" i="2"/>
  <c r="M64" i="2"/>
  <c r="O64" i="2"/>
  <c r="Q64" i="2"/>
  <c r="S64" i="2"/>
  <c r="V64" i="2"/>
  <c r="Y64" i="2"/>
  <c r="AB64" i="2"/>
  <c r="AE64" i="2"/>
  <c r="M71" i="2"/>
  <c r="O71" i="2"/>
  <c r="Q71" i="2"/>
  <c r="S71" i="2"/>
  <c r="V71" i="2"/>
  <c r="Y71" i="2"/>
  <c r="AB71" i="2"/>
  <c r="AE71" i="2"/>
  <c r="M70" i="2"/>
  <c r="O70" i="2"/>
  <c r="Q70" i="2"/>
  <c r="S70" i="2"/>
  <c r="V70" i="2"/>
  <c r="Y70" i="2"/>
  <c r="AB70" i="2"/>
  <c r="AE70" i="2"/>
  <c r="M66" i="2"/>
  <c r="O66" i="2"/>
  <c r="Q66" i="2"/>
  <c r="S66" i="2"/>
  <c r="V66" i="2"/>
  <c r="Y66" i="2"/>
  <c r="AB66" i="2"/>
  <c r="AE66" i="2"/>
  <c r="M73" i="2"/>
  <c r="O73" i="2"/>
  <c r="Q73" i="2"/>
  <c r="S73" i="2"/>
  <c r="V73" i="2"/>
  <c r="Y73" i="2"/>
  <c r="AB73" i="2"/>
  <c r="AE73" i="2"/>
  <c r="M74" i="2"/>
  <c r="O74" i="2"/>
  <c r="Q74" i="2"/>
  <c r="S74" i="2"/>
  <c r="V74" i="2"/>
  <c r="Y74" i="2"/>
  <c r="AB74" i="2"/>
  <c r="AE74" i="2"/>
  <c r="M34" i="2"/>
  <c r="O34" i="2"/>
  <c r="Q34" i="2"/>
  <c r="S34" i="2"/>
  <c r="V34" i="2"/>
  <c r="Y34" i="2"/>
  <c r="AB34" i="2"/>
  <c r="AE34" i="2"/>
  <c r="J31" i="42"/>
  <c r="K31" i="42"/>
  <c r="L31" i="42"/>
  <c r="M31" i="42"/>
  <c r="N31" i="42"/>
  <c r="O31" i="42"/>
  <c r="P31" i="42"/>
  <c r="Q31" i="42"/>
  <c r="J10" i="42"/>
  <c r="K10" i="42"/>
  <c r="L10" i="42"/>
  <c r="M10" i="42"/>
  <c r="N10" i="42"/>
  <c r="O10" i="42"/>
  <c r="P10" i="42"/>
  <c r="Q10" i="42"/>
  <c r="J74" i="42"/>
  <c r="K74" i="42"/>
  <c r="L74" i="42"/>
  <c r="M74" i="42"/>
  <c r="N74" i="42"/>
  <c r="O74" i="42"/>
  <c r="P74" i="42"/>
  <c r="Q74" i="42"/>
  <c r="J8" i="42"/>
  <c r="K8" i="42"/>
  <c r="L8" i="42"/>
  <c r="M8" i="42"/>
  <c r="N8" i="42"/>
  <c r="O8" i="42"/>
  <c r="P8" i="42"/>
  <c r="Q8" i="42"/>
  <c r="J21" i="42"/>
  <c r="K21" i="42"/>
  <c r="L21" i="42"/>
  <c r="M21" i="42"/>
  <c r="N21" i="42"/>
  <c r="O21" i="42"/>
  <c r="P21" i="42"/>
  <c r="Q21" i="42"/>
  <c r="J64" i="42"/>
  <c r="K64" i="42"/>
  <c r="L64" i="42"/>
  <c r="M64" i="42"/>
  <c r="N64" i="42"/>
  <c r="O64" i="42"/>
  <c r="P64" i="42"/>
  <c r="Q64" i="42"/>
  <c r="J53" i="42"/>
  <c r="K53" i="42"/>
  <c r="L53" i="42"/>
  <c r="M53" i="42"/>
  <c r="N53" i="42"/>
  <c r="O53" i="42"/>
  <c r="P53" i="42"/>
  <c r="Q53" i="42"/>
  <c r="J25" i="42"/>
  <c r="K25" i="42"/>
  <c r="L25" i="42"/>
  <c r="M25" i="42"/>
  <c r="N25" i="42"/>
  <c r="O25" i="42"/>
  <c r="P25" i="42"/>
  <c r="Q25" i="42"/>
  <c r="J56" i="42"/>
  <c r="K56" i="42"/>
  <c r="L56" i="42"/>
  <c r="M56" i="42"/>
  <c r="N56" i="42"/>
  <c r="O56" i="42"/>
  <c r="P56" i="42"/>
  <c r="Q56" i="42"/>
  <c r="J61" i="42"/>
  <c r="K61" i="42"/>
  <c r="L61" i="42"/>
  <c r="M61" i="42"/>
  <c r="N61" i="42"/>
  <c r="O61" i="42"/>
  <c r="P61" i="42"/>
  <c r="Q61" i="42"/>
  <c r="J11" i="42"/>
  <c r="K11" i="42"/>
  <c r="L11" i="42"/>
  <c r="M11" i="42"/>
  <c r="N11" i="42"/>
  <c r="O11" i="42"/>
  <c r="P11" i="42"/>
  <c r="Q11" i="42"/>
  <c r="J69" i="42"/>
  <c r="K69" i="42"/>
  <c r="L69" i="42"/>
  <c r="M69" i="42"/>
  <c r="N69" i="42"/>
  <c r="O69" i="42"/>
  <c r="P69" i="42"/>
  <c r="Q69" i="42"/>
  <c r="J47" i="42"/>
  <c r="K47" i="42"/>
  <c r="L47" i="42"/>
  <c r="M47" i="42"/>
  <c r="N47" i="42"/>
  <c r="O47" i="42"/>
  <c r="P47" i="42"/>
  <c r="Q47" i="42"/>
  <c r="J72" i="42"/>
  <c r="K72" i="42"/>
  <c r="L72" i="42"/>
  <c r="M72" i="42"/>
  <c r="N72" i="42"/>
  <c r="O72" i="42"/>
  <c r="P72" i="42"/>
  <c r="Q72" i="42"/>
  <c r="J42" i="42"/>
  <c r="K42" i="42"/>
  <c r="L42" i="42"/>
  <c r="M42" i="42"/>
  <c r="N42" i="42"/>
  <c r="O42" i="42"/>
  <c r="P42" i="42"/>
  <c r="Q42" i="42"/>
  <c r="J29" i="42"/>
  <c r="K29" i="42"/>
  <c r="L29" i="42"/>
  <c r="M29" i="42"/>
  <c r="N29" i="42"/>
  <c r="O29" i="42"/>
  <c r="P29" i="42"/>
  <c r="Q29" i="42"/>
  <c r="J20" i="42"/>
  <c r="K20" i="42"/>
  <c r="L20" i="42"/>
  <c r="M20" i="42"/>
  <c r="N20" i="42"/>
  <c r="O20" i="42"/>
  <c r="P20" i="42"/>
  <c r="Q20" i="42"/>
  <c r="J23" i="42"/>
  <c r="K23" i="42"/>
  <c r="L23" i="42"/>
  <c r="M23" i="42"/>
  <c r="N23" i="42"/>
  <c r="O23" i="42"/>
  <c r="P23" i="42"/>
  <c r="Q23" i="42"/>
  <c r="J52" i="42"/>
  <c r="K52" i="42"/>
  <c r="L52" i="42"/>
  <c r="M52" i="42"/>
  <c r="N52" i="42"/>
  <c r="O52" i="42"/>
  <c r="P52" i="42"/>
  <c r="Q52" i="42"/>
  <c r="J46" i="42"/>
  <c r="K46" i="42"/>
  <c r="L46" i="42"/>
  <c r="M46" i="42"/>
  <c r="N46" i="42"/>
  <c r="O46" i="42"/>
  <c r="P46" i="42"/>
  <c r="Q46" i="42"/>
  <c r="J73" i="42"/>
  <c r="K73" i="42"/>
  <c r="L73" i="42"/>
  <c r="M73" i="42"/>
  <c r="N73" i="42"/>
  <c r="O73" i="42"/>
  <c r="P73" i="42"/>
  <c r="Q73" i="42"/>
  <c r="J45" i="42"/>
  <c r="K45" i="42"/>
  <c r="L45" i="42"/>
  <c r="M45" i="42"/>
  <c r="N45" i="42"/>
  <c r="O45" i="42"/>
  <c r="P45" i="42"/>
  <c r="Q45" i="42"/>
  <c r="J28" i="42"/>
  <c r="K28" i="42"/>
  <c r="L28" i="42"/>
  <c r="M28" i="42"/>
  <c r="N28" i="42"/>
  <c r="O28" i="42"/>
  <c r="P28" i="42"/>
  <c r="Q28" i="42"/>
  <c r="J60" i="42"/>
  <c r="K60" i="42"/>
  <c r="L60" i="42"/>
  <c r="M60" i="42"/>
  <c r="N60" i="42"/>
  <c r="O60" i="42"/>
  <c r="P60" i="42"/>
  <c r="Q60" i="42"/>
  <c r="J38" i="42"/>
  <c r="K38" i="42"/>
  <c r="L38" i="42"/>
  <c r="M38" i="42"/>
  <c r="N38" i="42"/>
  <c r="O38" i="42"/>
  <c r="P38" i="42"/>
  <c r="Q38" i="42"/>
  <c r="J16" i="42"/>
  <c r="K16" i="42"/>
  <c r="L16" i="42"/>
  <c r="M16" i="42"/>
  <c r="N16" i="42"/>
  <c r="O16" i="42"/>
  <c r="P16" i="42"/>
  <c r="Q16" i="42"/>
  <c r="J33" i="42"/>
  <c r="K33" i="42"/>
  <c r="L33" i="42"/>
  <c r="M33" i="42"/>
  <c r="N33" i="42"/>
  <c r="O33" i="42"/>
  <c r="P33" i="42"/>
  <c r="Q33" i="42"/>
  <c r="J27" i="42"/>
  <c r="K27" i="42"/>
  <c r="L27" i="42"/>
  <c r="M27" i="42"/>
  <c r="N27" i="42"/>
  <c r="O27" i="42"/>
  <c r="P27" i="42"/>
  <c r="Q27" i="42"/>
  <c r="J26" i="42"/>
  <c r="K26" i="42"/>
  <c r="L26" i="42"/>
  <c r="M26" i="42"/>
  <c r="N26" i="42"/>
  <c r="O26" i="42"/>
  <c r="P26" i="42"/>
  <c r="Q26" i="42"/>
  <c r="J9" i="42"/>
  <c r="K9" i="42"/>
  <c r="L9" i="42"/>
  <c r="M9" i="42"/>
  <c r="N9" i="42"/>
  <c r="O9" i="42"/>
  <c r="P9" i="42"/>
  <c r="Q9" i="42"/>
  <c r="J70" i="42"/>
  <c r="K70" i="42"/>
  <c r="L70" i="42"/>
  <c r="M70" i="42"/>
  <c r="N70" i="42"/>
  <c r="O70" i="42"/>
  <c r="P70" i="42"/>
  <c r="Q70" i="42"/>
  <c r="J40" i="42"/>
  <c r="K40" i="42"/>
  <c r="L40" i="42"/>
  <c r="M40" i="42"/>
  <c r="N40" i="42"/>
  <c r="O40" i="42"/>
  <c r="P40" i="42"/>
  <c r="Q40" i="42"/>
  <c r="J15" i="42"/>
  <c r="K15" i="42"/>
  <c r="L15" i="42"/>
  <c r="M15" i="42"/>
  <c r="N15" i="42"/>
  <c r="O15" i="42"/>
  <c r="P15" i="42"/>
  <c r="Q15" i="42"/>
  <c r="J6" i="42"/>
  <c r="K6" i="42"/>
  <c r="L6" i="42"/>
  <c r="M6" i="42"/>
  <c r="N6" i="42"/>
  <c r="O6" i="42"/>
  <c r="P6" i="42"/>
  <c r="Q6" i="42"/>
  <c r="J5" i="42"/>
  <c r="K5" i="42"/>
  <c r="L5" i="42"/>
  <c r="M5" i="42"/>
  <c r="N5" i="42"/>
  <c r="O5" i="42"/>
  <c r="P5" i="42"/>
  <c r="Q5" i="42"/>
  <c r="J18" i="42"/>
  <c r="K18" i="42"/>
  <c r="L18" i="42"/>
  <c r="M18" i="42"/>
  <c r="N18" i="42"/>
  <c r="O18" i="42"/>
  <c r="P18" i="42"/>
  <c r="Q18" i="42"/>
  <c r="J13" i="42"/>
  <c r="K13" i="42"/>
  <c r="L13" i="42"/>
  <c r="M13" i="42"/>
  <c r="N13" i="42"/>
  <c r="O13" i="42"/>
  <c r="P13" i="42"/>
  <c r="Q13" i="42"/>
  <c r="J7" i="42"/>
  <c r="K7" i="42"/>
  <c r="L7" i="42"/>
  <c r="M7" i="42"/>
  <c r="N7" i="42"/>
  <c r="O7" i="42"/>
  <c r="P7" i="42"/>
  <c r="Q7" i="42"/>
  <c r="J12" i="42"/>
  <c r="K12" i="42"/>
  <c r="L12" i="42"/>
  <c r="M12" i="42"/>
  <c r="N12" i="42"/>
  <c r="O12" i="42"/>
  <c r="P12" i="42"/>
  <c r="Q12" i="42"/>
  <c r="J14" i="42"/>
  <c r="K14" i="42"/>
  <c r="L14" i="42"/>
  <c r="M14" i="42"/>
  <c r="N14" i="42"/>
  <c r="O14" i="42"/>
  <c r="P14" i="42"/>
  <c r="Q14" i="42"/>
  <c r="J49" i="42"/>
  <c r="K49" i="42"/>
  <c r="L49" i="42"/>
  <c r="M49" i="42"/>
  <c r="N49" i="42"/>
  <c r="O49" i="42"/>
  <c r="P49" i="42"/>
  <c r="Q49" i="42"/>
  <c r="J37" i="42"/>
  <c r="K37" i="42"/>
  <c r="L37" i="42"/>
  <c r="M37" i="42"/>
  <c r="N37" i="42"/>
  <c r="O37" i="42"/>
  <c r="P37" i="42"/>
  <c r="Q37" i="42"/>
  <c r="J17" i="42"/>
  <c r="K17" i="42"/>
  <c r="L17" i="42"/>
  <c r="M17" i="42"/>
  <c r="N17" i="42"/>
  <c r="O17" i="42"/>
  <c r="P17" i="42"/>
  <c r="Q17" i="42"/>
  <c r="J51" i="42"/>
  <c r="K51" i="42"/>
  <c r="L51" i="42"/>
  <c r="M51" i="42"/>
  <c r="N51" i="42"/>
  <c r="O51" i="42"/>
  <c r="P51" i="42"/>
  <c r="Q51" i="42"/>
  <c r="J58" i="42"/>
  <c r="K58" i="42"/>
  <c r="L58" i="42"/>
  <c r="M58" i="42"/>
  <c r="N58" i="42"/>
  <c r="O58" i="42"/>
  <c r="P58" i="42"/>
  <c r="Q58" i="42"/>
  <c r="J71" i="42"/>
  <c r="K71" i="42"/>
  <c r="L71" i="42"/>
  <c r="M71" i="42"/>
  <c r="N71" i="42"/>
  <c r="O71" i="42"/>
  <c r="P71" i="42"/>
  <c r="Q71" i="42"/>
  <c r="J19" i="42"/>
  <c r="K19" i="42"/>
  <c r="L19" i="42"/>
  <c r="M19" i="42"/>
  <c r="N19" i="42"/>
  <c r="O19" i="42"/>
  <c r="P19" i="42"/>
  <c r="Q19" i="42"/>
  <c r="J41" i="42"/>
  <c r="K41" i="42"/>
  <c r="L41" i="42"/>
  <c r="M41" i="42"/>
  <c r="N41" i="42"/>
  <c r="O41" i="42"/>
  <c r="P41" i="42"/>
  <c r="Q41" i="42"/>
  <c r="J35" i="42"/>
  <c r="K35" i="42"/>
  <c r="L35" i="42"/>
  <c r="M35" i="42"/>
  <c r="N35" i="42"/>
  <c r="O35" i="42"/>
  <c r="P35" i="42"/>
  <c r="Q35" i="42"/>
  <c r="J66" i="42"/>
  <c r="K66" i="42"/>
  <c r="L66" i="42"/>
  <c r="M66" i="42"/>
  <c r="N66" i="42"/>
  <c r="O66" i="42"/>
  <c r="P66" i="42"/>
  <c r="Q66" i="42"/>
  <c r="J50" i="42"/>
  <c r="K50" i="42"/>
  <c r="L50" i="42"/>
  <c r="M50" i="42"/>
  <c r="N50" i="42"/>
  <c r="O50" i="42"/>
  <c r="P50" i="42"/>
  <c r="Q50" i="42"/>
  <c r="J65" i="42"/>
  <c r="K65" i="42"/>
  <c r="L65" i="42"/>
  <c r="M65" i="42"/>
  <c r="N65" i="42"/>
  <c r="O65" i="42"/>
  <c r="P65" i="42"/>
  <c r="Q65" i="42"/>
  <c r="J36" i="42"/>
  <c r="K36" i="42"/>
  <c r="L36" i="42"/>
  <c r="M36" i="42"/>
  <c r="N36" i="42"/>
  <c r="O36" i="42"/>
  <c r="P36" i="42"/>
  <c r="Q36" i="42"/>
  <c r="J67" i="42"/>
  <c r="K67" i="42"/>
  <c r="L67" i="42"/>
  <c r="M67" i="42"/>
  <c r="N67" i="42"/>
  <c r="O67" i="42"/>
  <c r="P67" i="42"/>
  <c r="Q67" i="42"/>
  <c r="J68" i="42"/>
  <c r="Q68" i="42"/>
  <c r="P68" i="42"/>
  <c r="O68" i="42"/>
  <c r="N68" i="42"/>
  <c r="M68" i="42"/>
  <c r="L68" i="42"/>
  <c r="K68" i="42"/>
  <c r="AV33" i="2"/>
  <c r="AV34" i="2"/>
  <c r="AV49" i="2"/>
  <c r="AV61" i="2"/>
  <c r="AV73" i="2"/>
  <c r="AV71" i="2"/>
  <c r="AV63" i="2"/>
  <c r="AV67" i="2"/>
  <c r="AV74" i="2"/>
  <c r="AV70" i="2"/>
  <c r="AV64" i="2"/>
  <c r="AV65" i="2"/>
  <c r="AV69" i="2"/>
  <c r="AV62" i="2"/>
  <c r="AV72" i="2"/>
  <c r="AV66" i="2"/>
  <c r="AV68" i="2"/>
  <c r="AV77" i="2"/>
  <c r="AV89" i="2"/>
  <c r="AV78" i="2"/>
  <c r="AV90" i="2"/>
  <c r="AV117" i="2"/>
  <c r="AV116" i="2"/>
  <c r="AV118" i="2"/>
  <c r="I41" i="13"/>
  <c r="I47" i="13"/>
  <c r="I51" i="13"/>
  <c r="D37" i="13"/>
  <c r="D36" i="13"/>
  <c r="D51" i="13"/>
  <c r="H51" i="13" s="1"/>
  <c r="I36" i="13"/>
  <c r="I37" i="13"/>
  <c r="AN33" i="2"/>
  <c r="AO33" i="2"/>
  <c r="AP33" i="2"/>
  <c r="AQ33" i="2"/>
  <c r="AR33" i="2"/>
  <c r="AS33" i="2"/>
  <c r="AT33" i="2"/>
  <c r="AU33" i="2"/>
  <c r="AN34" i="2"/>
  <c r="AO34" i="2"/>
  <c r="AP34" i="2"/>
  <c r="AQ34" i="2"/>
  <c r="AR34" i="2"/>
  <c r="AS34" i="2"/>
  <c r="AT34" i="2"/>
  <c r="AU34" i="2"/>
  <c r="AN49" i="2"/>
  <c r="AO49" i="2"/>
  <c r="AP49" i="2"/>
  <c r="AQ49" i="2"/>
  <c r="AR49" i="2"/>
  <c r="AS49" i="2"/>
  <c r="AT49" i="2"/>
  <c r="AU49" i="2"/>
  <c r="AN61" i="2"/>
  <c r="AO61" i="2"/>
  <c r="AP61" i="2"/>
  <c r="AQ61" i="2"/>
  <c r="AR61" i="2"/>
  <c r="AS61" i="2"/>
  <c r="AT61" i="2"/>
  <c r="AU61" i="2"/>
  <c r="AN73" i="2"/>
  <c r="AO73" i="2"/>
  <c r="AP73" i="2"/>
  <c r="AQ73" i="2"/>
  <c r="AR73" i="2"/>
  <c r="AS73" i="2"/>
  <c r="AT73" i="2"/>
  <c r="AU73" i="2"/>
  <c r="AN71" i="2"/>
  <c r="AO71" i="2"/>
  <c r="AP71" i="2"/>
  <c r="AQ71" i="2"/>
  <c r="AR71" i="2"/>
  <c r="AS71" i="2"/>
  <c r="AT71" i="2"/>
  <c r="AU71" i="2"/>
  <c r="AN63" i="2"/>
  <c r="AO63" i="2"/>
  <c r="AP63" i="2"/>
  <c r="AQ63" i="2"/>
  <c r="AR63" i="2"/>
  <c r="AS63" i="2"/>
  <c r="AT63" i="2"/>
  <c r="AU63" i="2"/>
  <c r="AN67" i="2"/>
  <c r="AO67" i="2"/>
  <c r="AP67" i="2"/>
  <c r="AQ67" i="2"/>
  <c r="AR67" i="2"/>
  <c r="AS67" i="2"/>
  <c r="AT67" i="2"/>
  <c r="AU67" i="2"/>
  <c r="AN74" i="2"/>
  <c r="AO74" i="2"/>
  <c r="AP74" i="2"/>
  <c r="AQ74" i="2"/>
  <c r="AR74" i="2"/>
  <c r="AS74" i="2"/>
  <c r="AT74" i="2"/>
  <c r="AU74" i="2"/>
  <c r="AN70" i="2"/>
  <c r="AO70" i="2"/>
  <c r="AP70" i="2"/>
  <c r="AQ70" i="2"/>
  <c r="AR70" i="2"/>
  <c r="AS70" i="2"/>
  <c r="AT70" i="2"/>
  <c r="AU70" i="2"/>
  <c r="AN64" i="2"/>
  <c r="AO64" i="2"/>
  <c r="AP64" i="2"/>
  <c r="AQ64" i="2"/>
  <c r="AR64" i="2"/>
  <c r="AS64" i="2"/>
  <c r="AT64" i="2"/>
  <c r="AU64" i="2"/>
  <c r="AN65" i="2"/>
  <c r="AO65" i="2"/>
  <c r="AP65" i="2"/>
  <c r="AQ65" i="2"/>
  <c r="AR65" i="2"/>
  <c r="AS65" i="2"/>
  <c r="AT65" i="2"/>
  <c r="AU65" i="2"/>
  <c r="AN69" i="2"/>
  <c r="AO69" i="2"/>
  <c r="AP69" i="2"/>
  <c r="AQ69" i="2"/>
  <c r="AR69" i="2"/>
  <c r="AS69" i="2"/>
  <c r="AT69" i="2"/>
  <c r="AU69" i="2"/>
  <c r="AN68" i="2"/>
  <c r="AO68" i="2"/>
  <c r="AP68" i="2"/>
  <c r="AQ68" i="2"/>
  <c r="AR68" i="2"/>
  <c r="AS68" i="2"/>
  <c r="AT68" i="2"/>
  <c r="AU68" i="2"/>
  <c r="AN62" i="2"/>
  <c r="AO62" i="2"/>
  <c r="AP62" i="2"/>
  <c r="AQ62" i="2"/>
  <c r="AR62" i="2"/>
  <c r="AS62" i="2"/>
  <c r="AT62" i="2"/>
  <c r="AU62" i="2"/>
  <c r="AN72" i="2"/>
  <c r="AO72" i="2"/>
  <c r="AP72" i="2"/>
  <c r="AQ72" i="2"/>
  <c r="AR72" i="2"/>
  <c r="AS72" i="2"/>
  <c r="AT72" i="2"/>
  <c r="AU72" i="2"/>
  <c r="AN66" i="2"/>
  <c r="AO66" i="2"/>
  <c r="AP66" i="2"/>
  <c r="AQ66" i="2"/>
  <c r="AR66" i="2"/>
  <c r="AS66" i="2"/>
  <c r="AT66" i="2"/>
  <c r="AU66" i="2"/>
  <c r="AN77" i="2"/>
  <c r="AO77" i="2"/>
  <c r="AP77" i="2"/>
  <c r="AQ77" i="2"/>
  <c r="AR77" i="2"/>
  <c r="AS77" i="2"/>
  <c r="AT77" i="2"/>
  <c r="AU77" i="2"/>
  <c r="AN89" i="2"/>
  <c r="AO89" i="2"/>
  <c r="AP89" i="2"/>
  <c r="AQ89" i="2"/>
  <c r="AR89" i="2"/>
  <c r="AS89" i="2"/>
  <c r="AT89" i="2"/>
  <c r="AU89" i="2"/>
  <c r="AN78" i="2"/>
  <c r="AO78" i="2"/>
  <c r="AP78" i="2"/>
  <c r="AQ78" i="2"/>
  <c r="AR78" i="2"/>
  <c r="AS78" i="2"/>
  <c r="AT78" i="2"/>
  <c r="AU78" i="2"/>
  <c r="AN90" i="2"/>
  <c r="AO90" i="2"/>
  <c r="AP90" i="2"/>
  <c r="AQ90" i="2"/>
  <c r="AR90" i="2"/>
  <c r="AS90" i="2"/>
  <c r="AT90" i="2"/>
  <c r="AU90" i="2"/>
  <c r="AN117" i="2"/>
  <c r="AO117" i="2"/>
  <c r="AP117" i="2"/>
  <c r="AQ117" i="2"/>
  <c r="AR117" i="2"/>
  <c r="AS117" i="2"/>
  <c r="AT117" i="2"/>
  <c r="AU117" i="2"/>
  <c r="AN118" i="2"/>
  <c r="AO118" i="2"/>
  <c r="AP118" i="2"/>
  <c r="AQ118" i="2"/>
  <c r="AR118" i="2"/>
  <c r="AS118" i="2"/>
  <c r="AT118" i="2"/>
  <c r="AU118" i="2"/>
  <c r="AN116" i="2"/>
  <c r="AO116" i="2"/>
  <c r="AP116" i="2"/>
  <c r="AQ116" i="2"/>
  <c r="AR116" i="2"/>
  <c r="AS116" i="2"/>
  <c r="AT116" i="2"/>
  <c r="AU116" i="2"/>
  <c r="G36" i="13"/>
  <c r="I36" i="41"/>
  <c r="I35" i="41"/>
  <c r="I33" i="41"/>
  <c r="I32" i="41"/>
  <c r="G37" i="13"/>
  <c r="O7" i="14"/>
  <c r="G11" i="14"/>
  <c r="G10" i="14"/>
  <c r="G9" i="14"/>
  <c r="G8" i="14"/>
  <c r="G7" i="14"/>
  <c r="G6" i="14"/>
  <c r="G5" i="14"/>
  <c r="G4" i="14"/>
  <c r="G14" i="14"/>
  <c r="G15" i="14"/>
  <c r="G16" i="14"/>
  <c r="G18" i="14"/>
  <c r="G29" i="14"/>
  <c r="G32" i="14"/>
  <c r="E17" i="14"/>
  <c r="G17" i="14"/>
  <c r="E13" i="14"/>
  <c r="G13" i="14"/>
  <c r="G19" i="14"/>
  <c r="G27" i="14"/>
  <c r="G33" i="14"/>
  <c r="AJ13" i="2"/>
  <c r="I15" i="13" l="1"/>
  <c r="I26" i="13"/>
  <c r="H14" i="13"/>
  <c r="H13" i="13"/>
  <c r="J13" i="13"/>
  <c r="J14" i="13"/>
  <c r="AM19" i="2"/>
  <c r="AM106" i="2"/>
  <c r="AM105" i="2"/>
  <c r="AJ76" i="2"/>
  <c r="AM27" i="2"/>
  <c r="AL23" i="2"/>
  <c r="AJ24" i="2"/>
  <c r="AL18" i="2"/>
  <c r="AJ88" i="2"/>
  <c r="AJ111" i="2"/>
  <c r="AM93" i="2"/>
  <c r="AL97" i="2"/>
  <c r="H46" i="42" s="1"/>
  <c r="AM95" i="2"/>
  <c r="AM30" i="2"/>
  <c r="AL27" i="2"/>
  <c r="H6" i="42" s="1"/>
  <c r="AJ29" i="2"/>
  <c r="AM24" i="2"/>
  <c r="AM25" i="2"/>
  <c r="AM20" i="2"/>
  <c r="AM108" i="2"/>
  <c r="AM107" i="2"/>
  <c r="AM99" i="2"/>
  <c r="AM102" i="2"/>
  <c r="AM29" i="2"/>
  <c r="AM32" i="2"/>
  <c r="AM17" i="2"/>
  <c r="AL20" i="2"/>
  <c r="H64" i="42" s="1"/>
  <c r="AJ21" i="2"/>
  <c r="AM103" i="2"/>
  <c r="AM76" i="2"/>
  <c r="AJ75" i="2"/>
  <c r="AJ31" i="2"/>
  <c r="AM104" i="2"/>
  <c r="AL76" i="2"/>
  <c r="AM31" i="2"/>
  <c r="AM28" i="2"/>
  <c r="AM23" i="2"/>
  <c r="AJ18" i="2"/>
  <c r="AM21" i="2"/>
  <c r="AM22" i="2"/>
  <c r="AL21" i="2"/>
  <c r="H74" i="42" s="1"/>
  <c r="AJ20" i="2"/>
  <c r="AJ22" i="2"/>
  <c r="AL22" i="2"/>
  <c r="H69" i="42" s="1"/>
  <c r="AJ17" i="2"/>
  <c r="AL17" i="2"/>
  <c r="H66" i="42" s="1"/>
  <c r="AJ19" i="2"/>
  <c r="AM18" i="2"/>
  <c r="AL19" i="2"/>
  <c r="AL24" i="2"/>
  <c r="H70" i="42" s="1"/>
  <c r="AJ23" i="2"/>
  <c r="AJ25" i="2"/>
  <c r="AL25" i="2"/>
  <c r="H71" i="42" s="1"/>
  <c r="AL29" i="2"/>
  <c r="H17" i="42" s="1"/>
  <c r="AJ27" i="2"/>
  <c r="AJ32" i="2"/>
  <c r="AL32" i="2"/>
  <c r="AL31" i="2"/>
  <c r="H41" i="42" s="1"/>
  <c r="AJ30" i="2"/>
  <c r="AL30" i="2"/>
  <c r="H18" i="42" s="1"/>
  <c r="AJ28" i="2"/>
  <c r="AL28" i="2"/>
  <c r="H8" i="42" s="1"/>
  <c r="AM75" i="2"/>
  <c r="AL75" i="2"/>
  <c r="AL108" i="2"/>
  <c r="AM100" i="2"/>
  <c r="AJ102" i="2"/>
  <c r="AJ104" i="2"/>
  <c r="AJ86" i="2"/>
  <c r="AM81" i="2"/>
  <c r="AJ132" i="2"/>
  <c r="AJ124" i="2"/>
  <c r="AJ106" i="2"/>
  <c r="AL100" i="2"/>
  <c r="H56" i="42" s="1"/>
  <c r="AM92" i="2"/>
  <c r="AL102" i="2"/>
  <c r="AL104" i="2"/>
  <c r="AM85" i="2"/>
  <c r="AJ126" i="2"/>
  <c r="AL125" i="2"/>
  <c r="H32" i="42" s="1"/>
  <c r="AJ96" i="2"/>
  <c r="AM97" i="2"/>
  <c r="AL88" i="2"/>
  <c r="AJ130" i="2"/>
  <c r="AJ113" i="2"/>
  <c r="AL93" i="2"/>
  <c r="H29" i="42" s="1"/>
  <c r="AJ99" i="2"/>
  <c r="AJ103" i="2"/>
  <c r="AJ105" i="2"/>
  <c r="AJ84" i="2"/>
  <c r="AJ134" i="2"/>
  <c r="AJ93" i="2"/>
  <c r="AL99" i="2"/>
  <c r="H53" i="42" s="1"/>
  <c r="AL103" i="2"/>
  <c r="AL105" i="2"/>
  <c r="AJ133" i="2"/>
  <c r="AJ128" i="2"/>
  <c r="AJ108" i="2"/>
  <c r="AM96" i="2"/>
  <c r="AJ107" i="2"/>
  <c r="AM98" i="2"/>
  <c r="AJ46" i="2"/>
  <c r="AL39" i="2"/>
  <c r="H27" i="42" s="1"/>
  <c r="AJ87" i="2"/>
  <c r="AM80" i="2"/>
  <c r="AL111" i="2"/>
  <c r="AJ120" i="2"/>
  <c r="AJ119" i="2"/>
  <c r="AL131" i="2"/>
  <c r="AL126" i="2"/>
  <c r="AJ123" i="2"/>
  <c r="AJ100" i="2"/>
  <c r="AJ97" i="2"/>
  <c r="AM44" i="2"/>
  <c r="AM79" i="2"/>
  <c r="AM111" i="2"/>
  <c r="AJ110" i="2"/>
  <c r="AM121" i="2"/>
  <c r="AL130" i="2"/>
  <c r="AJ127" i="2"/>
  <c r="AL106" i="2"/>
  <c r="AL40" i="2"/>
  <c r="H37" i="42" s="1"/>
  <c r="AL50" i="2"/>
  <c r="H10" i="42" s="1"/>
  <c r="AJ54" i="2"/>
  <c r="AJ85" i="2"/>
  <c r="AM82" i="2"/>
  <c r="AM110" i="2"/>
  <c r="AL109" i="2"/>
  <c r="AL129" i="2"/>
  <c r="AL124" i="2"/>
  <c r="H34" i="42" s="1"/>
  <c r="AJ122" i="2"/>
  <c r="AL86" i="2"/>
  <c r="AM83" i="2"/>
  <c r="AJ109" i="2"/>
  <c r="AL121" i="2"/>
  <c r="H39" i="42" s="1"/>
  <c r="AM114" i="2"/>
  <c r="AM115" i="2"/>
  <c r="AL134" i="2"/>
  <c r="AJ131" i="2"/>
  <c r="AM123" i="2"/>
  <c r="AJ98" i="2"/>
  <c r="AJ92" i="2"/>
  <c r="AJ95" i="2"/>
  <c r="AM91" i="2"/>
  <c r="AL110" i="2"/>
  <c r="AM109" i="2"/>
  <c r="AJ121" i="2"/>
  <c r="AL114" i="2"/>
  <c r="H24" i="42" s="1"/>
  <c r="AL133" i="2"/>
  <c r="AL128" i="2"/>
  <c r="AJ125" i="2"/>
  <c r="AL98" i="2"/>
  <c r="H51" i="42" s="1"/>
  <c r="AL92" i="2"/>
  <c r="H20" i="42" s="1"/>
  <c r="AL95" i="2"/>
  <c r="H31" i="42" s="1"/>
  <c r="AJ55" i="2"/>
  <c r="AM87" i="2"/>
  <c r="AJ101" i="2"/>
  <c r="AJ114" i="2"/>
  <c r="AL115" i="2"/>
  <c r="H30" i="42" s="1"/>
  <c r="AM120" i="2"/>
  <c r="AM119" i="2"/>
  <c r="AL127" i="2"/>
  <c r="AL113" i="2"/>
  <c r="H22" i="42" s="1"/>
  <c r="AL107" i="2"/>
  <c r="AL96" i="2"/>
  <c r="H36" i="42" s="1"/>
  <c r="AM36" i="2"/>
  <c r="AJ52" i="2"/>
  <c r="AJ57" i="2"/>
  <c r="AL56" i="2"/>
  <c r="AL84" i="2"/>
  <c r="AM94" i="2"/>
  <c r="AJ115" i="2"/>
  <c r="AL120" i="2"/>
  <c r="H57" i="42" s="1"/>
  <c r="AL132" i="2"/>
  <c r="AJ129" i="2"/>
  <c r="AM134" i="2"/>
  <c r="AM132" i="2"/>
  <c r="AM130" i="2"/>
  <c r="AM128" i="2"/>
  <c r="AM126" i="2"/>
  <c r="AM124" i="2"/>
  <c r="AM113" i="2"/>
  <c r="AM133" i="2"/>
  <c r="AM131" i="2"/>
  <c r="AM129" i="2"/>
  <c r="AM127" i="2"/>
  <c r="AM125" i="2"/>
  <c r="AM122" i="2"/>
  <c r="AL123" i="2"/>
  <c r="H44" i="42" s="1"/>
  <c r="AL122" i="2"/>
  <c r="H54" i="42" s="1"/>
  <c r="AL119" i="2"/>
  <c r="H59" i="42" s="1"/>
  <c r="AL101" i="2"/>
  <c r="H73" i="42" s="1"/>
  <c r="AM101" i="2"/>
  <c r="AJ91" i="2"/>
  <c r="AJ94" i="2"/>
  <c r="AL91" i="2"/>
  <c r="H13" i="42" s="1"/>
  <c r="AL94" i="2"/>
  <c r="H33" i="42" s="1"/>
  <c r="AJ41" i="2"/>
  <c r="AJ35" i="2"/>
  <c r="AJ44" i="2"/>
  <c r="AM39" i="2"/>
  <c r="AL52" i="2"/>
  <c r="H21" i="42" s="1"/>
  <c r="AJ81" i="2"/>
  <c r="AJ82" i="2"/>
  <c r="AJ36" i="2"/>
  <c r="AJ59" i="2"/>
  <c r="AJ58" i="2"/>
  <c r="AL57" i="2"/>
  <c r="AJ50" i="2"/>
  <c r="AM88" i="2"/>
  <c r="AM86" i="2"/>
  <c r="AM84" i="2"/>
  <c r="AL81" i="2"/>
  <c r="H45" i="42" s="1"/>
  <c r="AL82" i="2"/>
  <c r="H35" i="42" s="1"/>
  <c r="AJ38" i="2"/>
  <c r="AJ48" i="2"/>
  <c r="AJ45" i="2"/>
  <c r="AL55" i="2"/>
  <c r="AM50" i="2"/>
  <c r="AJ53" i="2"/>
  <c r="AM58" i="2"/>
  <c r="AJ80" i="2"/>
  <c r="AJ79" i="2"/>
  <c r="AJ83" i="2"/>
  <c r="AM40" i="2"/>
  <c r="AL46" i="2"/>
  <c r="AJ43" i="2"/>
  <c r="AJ37" i="2"/>
  <c r="D20" i="13" s="1"/>
  <c r="J20" i="13" s="1"/>
  <c r="AL59" i="2"/>
  <c r="AJ56" i="2"/>
  <c r="AL80" i="2"/>
  <c r="H16" i="42" s="1"/>
  <c r="AL79" i="2"/>
  <c r="AL83" i="2"/>
  <c r="AM35" i="2"/>
  <c r="AL87" i="2"/>
  <c r="AL85" i="2"/>
  <c r="AM66" i="2"/>
  <c r="AM67" i="2"/>
  <c r="AJ47" i="2"/>
  <c r="AJ42" i="2"/>
  <c r="AJ60" i="2"/>
  <c r="AM54" i="2"/>
  <c r="AJ51" i="2"/>
  <c r="AL54" i="2"/>
  <c r="H26" i="42" s="1"/>
  <c r="AM51" i="2"/>
  <c r="AL51" i="2"/>
  <c r="H15" i="42" s="1"/>
  <c r="AL58" i="2"/>
  <c r="AM56" i="2"/>
  <c r="AM59" i="2"/>
  <c r="AM57" i="2"/>
  <c r="AM60" i="2"/>
  <c r="AL60" i="2"/>
  <c r="AM55" i="2"/>
  <c r="AM52" i="2"/>
  <c r="AM53" i="2"/>
  <c r="AL53" i="2"/>
  <c r="H25" i="42" s="1"/>
  <c r="AM47" i="2"/>
  <c r="AL44" i="2"/>
  <c r="AJ39" i="2"/>
  <c r="AL47" i="2"/>
  <c r="AM42" i="2"/>
  <c r="AM45" i="2"/>
  <c r="AL42" i="2"/>
  <c r="AM48" i="2"/>
  <c r="AL45" i="2"/>
  <c r="AM37" i="2"/>
  <c r="AL48" i="2"/>
  <c r="AM43" i="2"/>
  <c r="AL37" i="2"/>
  <c r="H9" i="42" s="1"/>
  <c r="AM46" i="2"/>
  <c r="AL43" i="2"/>
  <c r="AL36" i="2"/>
  <c r="H5" i="42" s="1"/>
  <c r="AJ40" i="2"/>
  <c r="AM38" i="2"/>
  <c r="AL38" i="2"/>
  <c r="H11" i="42" s="1"/>
  <c r="AM41" i="2"/>
  <c r="AL35" i="2"/>
  <c r="H60" i="42" s="1"/>
  <c r="AL41" i="2"/>
  <c r="H47" i="42" s="1"/>
  <c r="AJ74" i="2"/>
  <c r="AM64" i="2"/>
  <c r="AM68" i="2"/>
  <c r="AJ116" i="2"/>
  <c r="AM74" i="2"/>
  <c r="AL62" i="2"/>
  <c r="H14" i="42" s="1"/>
  <c r="AL67" i="2"/>
  <c r="H40" i="42" s="1"/>
  <c r="AL118" i="2"/>
  <c r="H43" i="42" s="1"/>
  <c r="AL117" i="2"/>
  <c r="H55" i="42" s="1"/>
  <c r="AL34" i="2"/>
  <c r="H72" i="42" s="1"/>
  <c r="AJ66" i="2"/>
  <c r="AL70" i="2"/>
  <c r="H50" i="42" s="1"/>
  <c r="AJ71" i="2"/>
  <c r="AJ64" i="2"/>
  <c r="AJ63" i="2"/>
  <c r="AJ89" i="2"/>
  <c r="AM34" i="2"/>
  <c r="AL74" i="2"/>
  <c r="AJ73" i="2"/>
  <c r="AL71" i="2"/>
  <c r="H52" i="42" s="1"/>
  <c r="AM72" i="2"/>
  <c r="AJ67" i="2"/>
  <c r="AJ65" i="2"/>
  <c r="AJ118" i="2"/>
  <c r="AM116" i="2"/>
  <c r="AL78" i="2"/>
  <c r="H7" i="42" s="1"/>
  <c r="AL63" i="2"/>
  <c r="H19" i="42" s="1"/>
  <c r="AM65" i="2"/>
  <c r="AM73" i="2"/>
  <c r="AL89" i="2"/>
  <c r="AL72" i="2"/>
  <c r="H58" i="42" s="1"/>
  <c r="AM89" i="2"/>
  <c r="AJ34" i="2"/>
  <c r="AM118" i="2"/>
  <c r="AM117" i="2"/>
  <c r="AL73" i="2"/>
  <c r="AL66" i="2"/>
  <c r="H38" i="42" s="1"/>
  <c r="AJ70" i="2"/>
  <c r="AM70" i="2"/>
  <c r="AM71" i="2"/>
  <c r="AL64" i="2"/>
  <c r="H23" i="42" s="1"/>
  <c r="AJ62" i="2"/>
  <c r="AM62" i="2"/>
  <c r="AM63" i="2"/>
  <c r="AJ72" i="2"/>
  <c r="AJ69" i="2"/>
  <c r="AM69" i="2"/>
  <c r="AL69" i="2"/>
  <c r="H49" i="42" s="1"/>
  <c r="AL68" i="2"/>
  <c r="H42" i="42" s="1"/>
  <c r="AJ68" i="2"/>
  <c r="AL65" i="2"/>
  <c r="H28" i="42" s="1"/>
  <c r="AL116" i="2"/>
  <c r="AM78" i="2"/>
  <c r="AJ78" i="2"/>
  <c r="AJ117" i="2"/>
  <c r="H36" i="13"/>
  <c r="H68" i="42"/>
  <c r="H67" i="42"/>
  <c r="I52" i="13"/>
  <c r="I38" i="13"/>
  <c r="H37" i="13"/>
  <c r="D22" i="13" l="1"/>
  <c r="J22" i="13" s="1"/>
  <c r="D50" i="13"/>
  <c r="H50" i="13" s="1"/>
  <c r="D44" i="13"/>
  <c r="H44" i="13" s="1"/>
  <c r="D46" i="13"/>
  <c r="H46" i="13" s="1"/>
  <c r="D23" i="13"/>
  <c r="J23" i="13" s="1"/>
  <c r="H48" i="42"/>
  <c r="D12" i="13"/>
  <c r="D19" i="13"/>
  <c r="D24" i="13"/>
  <c r="J24" i="13" s="1"/>
  <c r="D21" i="13"/>
  <c r="J21" i="13" s="1"/>
  <c r="D45" i="13"/>
  <c r="H45" i="13" s="1"/>
  <c r="D43" i="13"/>
  <c r="H43" i="13" s="1"/>
  <c r="H12" i="42"/>
  <c r="D47" i="13"/>
  <c r="H47" i="13" s="1"/>
  <c r="D49" i="13"/>
  <c r="H49" i="13" s="1"/>
  <c r="D48" i="13"/>
  <c r="H48" i="13" s="1"/>
  <c r="H62" i="42"/>
  <c r="H61" i="42"/>
  <c r="D34" i="13"/>
  <c r="H34" i="13" s="1"/>
  <c r="D35" i="13"/>
  <c r="H35" i="13" s="1"/>
  <c r="D42" i="13"/>
  <c r="H42" i="13" s="1"/>
  <c r="D31" i="13"/>
  <c r="H31" i="13" s="1"/>
  <c r="H65" i="42"/>
  <c r="D32" i="13"/>
  <c r="H32" i="13" s="1"/>
  <c r="D30" i="13"/>
  <c r="H30" i="13" s="1"/>
  <c r="D41" i="13"/>
  <c r="H41" i="13" s="1"/>
  <c r="D33" i="13"/>
  <c r="H33" i="13" s="1"/>
  <c r="I54" i="13"/>
  <c r="AJ7" i="2"/>
  <c r="D55" i="13" s="1"/>
  <c r="J19" i="13" l="1"/>
  <c r="D26" i="13"/>
  <c r="H12" i="13"/>
  <c r="J12" i="13" s="1"/>
  <c r="D15" i="13"/>
  <c r="D38" i="13"/>
  <c r="D52" i="13"/>
  <c r="D54" i="13" l="1"/>
  <c r="D56" i="13" s="1"/>
  <c r="AK7" i="2" l="1"/>
</calcChain>
</file>

<file path=xl/sharedStrings.xml><?xml version="1.0" encoding="utf-8"?>
<sst xmlns="http://schemas.openxmlformats.org/spreadsheetml/2006/main" count="1441" uniqueCount="553">
  <si>
    <t>1)</t>
  </si>
  <si>
    <t>March past club score added to Total Club score  -  6, 3, 2, 1</t>
  </si>
  <si>
    <t>2)</t>
  </si>
  <si>
    <r>
      <t xml:space="preserve">Rider points allocated from 10 down  - individual championship </t>
    </r>
    <r>
      <rPr>
        <b/>
        <u/>
        <sz val="14"/>
        <color rgb="FFFF0000"/>
        <rFont val="Arial Narrow"/>
        <family val="2"/>
      </rPr>
      <t>does</t>
    </r>
    <r>
      <rPr>
        <b/>
        <sz val="14"/>
        <color rgb="FF0070C0"/>
        <rFont val="Arial Narrow"/>
        <family val="2"/>
      </rPr>
      <t xml:space="preserve"> include "pairs" </t>
    </r>
  </si>
  <si>
    <t>3)</t>
  </si>
  <si>
    <t>Count back = Most 1st, most 2nd continuing</t>
  </si>
  <si>
    <t>4)</t>
  </si>
  <si>
    <t>5)</t>
  </si>
  <si>
    <t>Club Points Check</t>
  </si>
  <si>
    <t>6)</t>
  </si>
  <si>
    <t>Exc Pairs</t>
  </si>
  <si>
    <t>Prim Sort</t>
  </si>
  <si>
    <t>Entry</t>
  </si>
  <si>
    <t>Rider Notes</t>
  </si>
  <si>
    <t>Zone1</t>
  </si>
  <si>
    <t>1st Time</t>
  </si>
  <si>
    <t>Cls</t>
  </si>
  <si>
    <t>Age Group</t>
  </si>
  <si>
    <t>Rider</t>
  </si>
  <si>
    <t>Rider Name</t>
  </si>
  <si>
    <t>Horse</t>
  </si>
  <si>
    <t>Club</t>
  </si>
  <si>
    <t>Pres Horse &amp; Rider</t>
  </si>
  <si>
    <t xml:space="preserve">Rider Class </t>
  </si>
  <si>
    <t>Pony Club Mount</t>
  </si>
  <si>
    <t>AM7 jumping</t>
  </si>
  <si>
    <t>Stock Horse</t>
  </si>
  <si>
    <t>Diamond Flag</t>
  </si>
  <si>
    <t>Scudda Ho</t>
  </si>
  <si>
    <t>Running T</t>
  </si>
  <si>
    <t>Total Rider Points</t>
  </si>
  <si>
    <t>Rider Placing</t>
  </si>
  <si>
    <t>Club Points</t>
  </si>
  <si>
    <t>Champ Rider</t>
  </si>
  <si>
    <t>Countback Check</t>
  </si>
  <si>
    <t>Sort</t>
  </si>
  <si>
    <t>Place</t>
  </si>
  <si>
    <t>Points</t>
  </si>
  <si>
    <t>Time</t>
  </si>
  <si>
    <t>Group 8 yrs &amp; Under</t>
  </si>
  <si>
    <t>FINAL</t>
  </si>
  <si>
    <t>Yes</t>
  </si>
  <si>
    <t>8 yrs &amp; Under</t>
  </si>
  <si>
    <t>Northern Suburbs</t>
  </si>
  <si>
    <t>Dayboro</t>
  </si>
  <si>
    <t>Group 9yrs - 10yrs</t>
  </si>
  <si>
    <t>9yrs - 10yrs</t>
  </si>
  <si>
    <t>Gumdale</t>
  </si>
  <si>
    <t>Samford</t>
  </si>
  <si>
    <t>Group 11yrs - 12yrs</t>
  </si>
  <si>
    <t>11yrs - 12yrs</t>
  </si>
  <si>
    <t>Greenbank</t>
  </si>
  <si>
    <t>Sienna Lentini</t>
  </si>
  <si>
    <t>Ella Ross</t>
  </si>
  <si>
    <t>Eva Newman</t>
  </si>
  <si>
    <t>Pacific View Manhattan</t>
  </si>
  <si>
    <t>Redlands</t>
  </si>
  <si>
    <t>Toorbul</t>
  </si>
  <si>
    <t>Archie</t>
  </si>
  <si>
    <t>Group 13yrs - 14 yrs</t>
  </si>
  <si>
    <t>13yrs - 14 yrs</t>
  </si>
  <si>
    <t>Emily Eldred</t>
  </si>
  <si>
    <t>Karana Downs</t>
  </si>
  <si>
    <t>Hayden Taylor</t>
  </si>
  <si>
    <t>Jondel Ace</t>
  </si>
  <si>
    <t>Runcorn</t>
  </si>
  <si>
    <t>Southside</t>
  </si>
  <si>
    <t>Cookie</t>
  </si>
  <si>
    <t>Matilda Gordon</t>
  </si>
  <si>
    <t>Pine Rivers</t>
  </si>
  <si>
    <t>Chelsea Christison</t>
  </si>
  <si>
    <t>Frankie Binks</t>
  </si>
  <si>
    <t>Hendra</t>
  </si>
  <si>
    <t>GROUP 15 &amp; 16</t>
  </si>
  <si>
    <t>15yrs - 16yrs</t>
  </si>
  <si>
    <t>Harper Collins</t>
  </si>
  <si>
    <t>Brandy</t>
  </si>
  <si>
    <t>Eloise Curran</t>
  </si>
  <si>
    <t>Poppy</t>
  </si>
  <si>
    <t>Fleur Pearson</t>
  </si>
  <si>
    <t>Emma Dillon</t>
  </si>
  <si>
    <t>Nanna Dombernowsky</t>
  </si>
  <si>
    <t>Bella</t>
  </si>
  <si>
    <t>Group 17yrs - 25yrs</t>
  </si>
  <si>
    <t>17yrs - 25yrs</t>
  </si>
  <si>
    <t>16yrs - 25yrs</t>
  </si>
  <si>
    <t>Emily Lynch</t>
  </si>
  <si>
    <t>Chloe Boyd</t>
  </si>
  <si>
    <t>Group Seniors</t>
  </si>
  <si>
    <t>Seniors</t>
  </si>
  <si>
    <t xml:space="preserve"> [Excl Pairs score]</t>
  </si>
  <si>
    <t>New</t>
  </si>
  <si>
    <t>Group</t>
  </si>
  <si>
    <t>COUNTBACK</t>
  </si>
  <si>
    <t>Excludes SENIORS</t>
  </si>
  <si>
    <t>Rider Pairs</t>
  </si>
  <si>
    <t>JF McGill Trophy - Club with highest total points / Rocklea Trophy for runner up</t>
  </si>
  <si>
    <r>
      <t xml:space="preserve">JF McGill Trophy - Club with highest </t>
    </r>
    <r>
      <rPr>
        <b/>
        <u/>
        <sz val="14"/>
        <color rgb="FFFF0000"/>
        <rFont val="Arial Narrow"/>
        <family val="2"/>
      </rPr>
      <t>average</t>
    </r>
    <r>
      <rPr>
        <b/>
        <sz val="14"/>
        <rFont val="Arial Narrow"/>
        <family val="2"/>
      </rPr>
      <t xml:space="preserve"> (10 or more riders)</t>
    </r>
  </si>
  <si>
    <r>
      <t xml:space="preserve">Stewarts Trophy - Club with highest </t>
    </r>
    <r>
      <rPr>
        <b/>
        <u/>
        <sz val="14"/>
        <color rgb="FFFF0000"/>
        <rFont val="Arial Narrow"/>
        <family val="2"/>
      </rPr>
      <t>average</t>
    </r>
    <r>
      <rPr>
        <b/>
        <sz val="14"/>
        <rFont val="Arial Narrow"/>
        <family val="2"/>
      </rPr>
      <t xml:space="preserve"> (less than 10 riders)</t>
    </r>
  </si>
  <si>
    <t>Newcomer Event - Seniors not eligible - First place trophy for highest points</t>
  </si>
  <si>
    <t>Minimum 8 riders for "March Past" points to be allocated</t>
  </si>
  <si>
    <t>McGill - Zone 1 Club  - 10 or more riders - Highest average per rider</t>
  </si>
  <si>
    <t>McGill - Zone 1 Club  - Less Than 10 riders - Highest average per rider</t>
  </si>
  <si>
    <t>Total Club Points</t>
  </si>
  <si>
    <t>Number Riders</t>
  </si>
  <si>
    <t>Average</t>
  </si>
  <si>
    <t>Maroochy</t>
  </si>
  <si>
    <t>Mt Mee</t>
  </si>
  <si>
    <t>McGill - Zone 1 Club With Highest Total Points</t>
  </si>
  <si>
    <t>Pairs Riding</t>
  </si>
  <si>
    <t>Points Check</t>
  </si>
  <si>
    <t>Non Zone Clubs</t>
  </si>
  <si>
    <t>Total Riders Competing</t>
  </si>
  <si>
    <t>Balance with Individual</t>
  </si>
  <si>
    <t>Entry Id</t>
  </si>
  <si>
    <t>NOTES</t>
  </si>
  <si>
    <t>Zone 1</t>
  </si>
  <si>
    <t>Class</t>
  </si>
  <si>
    <t>Rider #</t>
  </si>
  <si>
    <t>Full Gym</t>
  </si>
  <si>
    <t>Hayden Tubman</t>
  </si>
  <si>
    <t>Liccorice</t>
  </si>
  <si>
    <t>Ipswich</t>
  </si>
  <si>
    <t>Darra</t>
  </si>
  <si>
    <t>z</t>
  </si>
  <si>
    <t>Moved 9yr to Mini</t>
  </si>
  <si>
    <t>Jessica Mann</t>
  </si>
  <si>
    <t>Indianna</t>
  </si>
  <si>
    <t>Amelia Moar</t>
  </si>
  <si>
    <t>Chico’s Sweet Oreo</t>
  </si>
  <si>
    <t>Mogill</t>
  </si>
  <si>
    <t>Izzy Bust</t>
  </si>
  <si>
    <t>Coltie</t>
  </si>
  <si>
    <t>Nth Suburbs</t>
  </si>
  <si>
    <t>Angel Bust</t>
  </si>
  <si>
    <t>Red</t>
  </si>
  <si>
    <t>Lulu CARPENTER</t>
  </si>
  <si>
    <t>Shamrock Special</t>
  </si>
  <si>
    <t>Kiara Lowe</t>
  </si>
  <si>
    <t>Tyson</t>
  </si>
  <si>
    <t>Smarty</t>
  </si>
  <si>
    <t>Wynnum</t>
  </si>
  <si>
    <t>Morgen Douglas</t>
  </si>
  <si>
    <t>Titanium Diamonds</t>
  </si>
  <si>
    <t>Jayd Yates-Martin</t>
  </si>
  <si>
    <t>Alina White</t>
  </si>
  <si>
    <t>James</t>
  </si>
  <si>
    <t>Mini Gym</t>
  </si>
  <si>
    <t>MiniGym</t>
  </si>
  <si>
    <t>Ella-Marie Baker</t>
  </si>
  <si>
    <t>Honey</t>
  </si>
  <si>
    <t>Sharryn Livingstone</t>
  </si>
  <si>
    <t>Coen</t>
  </si>
  <si>
    <t>Nambour</t>
  </si>
  <si>
    <t>Mia Gilmour</t>
  </si>
  <si>
    <t>Glenelgs Pandora</t>
  </si>
  <si>
    <t>scratched</t>
  </si>
  <si>
    <t>Leo</t>
  </si>
  <si>
    <t>Tambourine</t>
  </si>
  <si>
    <t>Taylor McConnell</t>
  </si>
  <si>
    <t>Pegasus</t>
  </si>
  <si>
    <t>Mirabella Heaton</t>
  </si>
  <si>
    <t>Ollie</t>
  </si>
  <si>
    <t>Kate Lister</t>
  </si>
  <si>
    <t>Conway Park Exquisite</t>
  </si>
  <si>
    <t>Gracie Hyne</t>
  </si>
  <si>
    <t>Chrystal</t>
  </si>
  <si>
    <t>Anabella Wardle</t>
  </si>
  <si>
    <t>Warrior Princess</t>
  </si>
  <si>
    <t>Sarah Gant</t>
  </si>
  <si>
    <t>My Lovely Boy</t>
  </si>
  <si>
    <t>Caitlyn Robinson</t>
  </si>
  <si>
    <t>Rodborough Safir</t>
  </si>
  <si>
    <t>Liana Murphy</t>
  </si>
  <si>
    <t>atomic</t>
  </si>
  <si>
    <t>Rachael Stringer</t>
  </si>
  <si>
    <t>Bailey</t>
  </si>
  <si>
    <t>Calli Robertson</t>
  </si>
  <si>
    <t>Buzz Lightyear</t>
  </si>
  <si>
    <t>Liam Murphy</t>
  </si>
  <si>
    <t>chief</t>
  </si>
  <si>
    <t>Madison Heath</t>
  </si>
  <si>
    <t>Arizona</t>
  </si>
  <si>
    <t>Eliza Little</t>
  </si>
  <si>
    <t>Binnowie Special Edition</t>
  </si>
  <si>
    <t>Florence Doyle</t>
  </si>
  <si>
    <t>Milo</t>
  </si>
  <si>
    <t>Spencer Doyle</t>
  </si>
  <si>
    <t>Molly</t>
  </si>
  <si>
    <t>Emily Dent</t>
  </si>
  <si>
    <t>Mini</t>
  </si>
  <si>
    <t>Declan Fleming</t>
  </si>
  <si>
    <t>Duke My Boy</t>
  </si>
  <si>
    <t>Anouk Vanderwaal</t>
  </si>
  <si>
    <t>Slim</t>
  </si>
  <si>
    <t>Harris Little</t>
  </si>
  <si>
    <t>Baxter</t>
  </si>
  <si>
    <t>Amelie Fleming</t>
  </si>
  <si>
    <t>Angel</t>
  </si>
  <si>
    <t>Jacqui Doyle</t>
  </si>
  <si>
    <t>Foxy</t>
  </si>
  <si>
    <t>Clara Perry</t>
  </si>
  <si>
    <t>Rocket</t>
  </si>
  <si>
    <t>Maddy Vanderburg</t>
  </si>
  <si>
    <t>Cassidy</t>
  </si>
  <si>
    <t>Charlee Boardman</t>
  </si>
  <si>
    <t>Tilly</t>
  </si>
  <si>
    <t>Isla McPherson</t>
  </si>
  <si>
    <t>Sparky</t>
  </si>
  <si>
    <t>Limited Edition</t>
  </si>
  <si>
    <t>Catherine Revell</t>
  </si>
  <si>
    <t>Swifty</t>
  </si>
  <si>
    <t>Vicki Green</t>
  </si>
  <si>
    <t>Wilbur</t>
  </si>
  <si>
    <t>Grace Nolan</t>
  </si>
  <si>
    <t>Amity Broadbent</t>
  </si>
  <si>
    <t>Tarlen</t>
  </si>
  <si>
    <t>Eloise Krieger</t>
  </si>
  <si>
    <t>Sir Coco Pops</t>
  </si>
  <si>
    <t>Melissa Taylor</t>
  </si>
  <si>
    <t>Alpha</t>
  </si>
  <si>
    <t>Badger</t>
  </si>
  <si>
    <t>DHL Narcho Man</t>
  </si>
  <si>
    <t>Opal</t>
  </si>
  <si>
    <t>Charlie Hatfield</t>
  </si>
  <si>
    <t>Pacific View Ellie-May</t>
  </si>
  <si>
    <t>Claire Fuhrmann</t>
  </si>
  <si>
    <t>Gar Won Cannon</t>
  </si>
  <si>
    <t>James Fuhrmann</t>
  </si>
  <si>
    <t>Wynara Cherub</t>
  </si>
  <si>
    <t>Louis O'Connor</t>
  </si>
  <si>
    <t>Wynara Blue Denim</t>
  </si>
  <si>
    <t>Maddie Reid</t>
  </si>
  <si>
    <t>All That Jazz</t>
  </si>
  <si>
    <t>Lily Frampton</t>
  </si>
  <si>
    <t>CT Modern Art</t>
  </si>
  <si>
    <t>Ella Papa</t>
  </si>
  <si>
    <t>Sunny</t>
  </si>
  <si>
    <t>Alice Swan</t>
  </si>
  <si>
    <t>Coco</t>
  </si>
  <si>
    <t>Frankie Corkery</t>
  </si>
  <si>
    <t>Mischievous Jack</t>
  </si>
  <si>
    <t>Brooke Murchison</t>
  </si>
  <si>
    <t>Canyon Westminster</t>
  </si>
  <si>
    <t>Lilly May</t>
  </si>
  <si>
    <t>PT Spirit</t>
  </si>
  <si>
    <t>Harper Davis</t>
  </si>
  <si>
    <t>Jazzy Kai Khan</t>
  </si>
  <si>
    <t>Charlotte Papa</t>
  </si>
  <si>
    <t>Diesel</t>
  </si>
  <si>
    <t>Charlie Vines</t>
  </si>
  <si>
    <t>Freckles</t>
  </si>
  <si>
    <t>Isabel Marks</t>
  </si>
  <si>
    <t>Krystle</t>
  </si>
  <si>
    <t>Ella Watson</t>
  </si>
  <si>
    <t>Jayden downs Bronson</t>
  </si>
  <si>
    <t>Chloe Corkery</t>
  </si>
  <si>
    <t>Matilda My Darlin</t>
  </si>
  <si>
    <t>Sally</t>
  </si>
  <si>
    <t>Annie Hughes</t>
  </si>
  <si>
    <t>Niarla Poetry in Motion</t>
  </si>
  <si>
    <t>Caitlin Roach</t>
  </si>
  <si>
    <t>ODI</t>
  </si>
  <si>
    <t>Lara Ifield</t>
  </si>
  <si>
    <t>Mr Wonderful</t>
  </si>
  <si>
    <t>Portia Griffiths</t>
  </si>
  <si>
    <t>Paige Barratt</t>
  </si>
  <si>
    <t>Anglewood Charms</t>
  </si>
  <si>
    <t>Karen Bishop Stuart</t>
  </si>
  <si>
    <t>Bambi Diva</t>
  </si>
  <si>
    <t>Rebecca Ferris</t>
  </si>
  <si>
    <t>Chocco</t>
  </si>
  <si>
    <t>Clancy McLeod</t>
  </si>
  <si>
    <t>Wallace</t>
  </si>
  <si>
    <t>Emma Landy</t>
  </si>
  <si>
    <t>Patch</t>
  </si>
  <si>
    <t>Maeve O'Connor</t>
  </si>
  <si>
    <t>Aston Mighty Boy II</t>
  </si>
  <si>
    <t>Nom MiniGym - changed</t>
  </si>
  <si>
    <t>Pippa Reid</t>
  </si>
  <si>
    <t>Willow Vidulin</t>
  </si>
  <si>
    <t>Rocky</t>
  </si>
  <si>
    <t>Charlize Vidulin</t>
  </si>
  <si>
    <t>Monkey</t>
  </si>
  <si>
    <t>Liv Mennie</t>
  </si>
  <si>
    <t>Ella Grayson</t>
  </si>
  <si>
    <t>GI Joe</t>
  </si>
  <si>
    <t>Jonah May</t>
  </si>
  <si>
    <t>Byalee Freddo</t>
  </si>
  <si>
    <t>Maiya Pang</t>
  </si>
  <si>
    <t>Tomcat</t>
  </si>
  <si>
    <t>Chloe Shultz</t>
  </si>
  <si>
    <t>Kira Kai Vagabond</t>
  </si>
  <si>
    <t>Tiva</t>
  </si>
  <si>
    <t>kirrah paten</t>
  </si>
  <si>
    <t>fairlight acres Seattle</t>
  </si>
  <si>
    <t>Natasha Bowman</t>
  </si>
  <si>
    <t>Will</t>
  </si>
  <si>
    <t>Nicole McKeown</t>
  </si>
  <si>
    <t>Phoenix</t>
  </si>
  <si>
    <t>Sienna Simpson</t>
  </si>
  <si>
    <t>Max</t>
  </si>
  <si>
    <t>Mirra</t>
  </si>
  <si>
    <t>Bella -rose Davidson</t>
  </si>
  <si>
    <t>Mia Green</t>
  </si>
  <si>
    <t>Louisa Baddiley</t>
  </si>
  <si>
    <t>Sparkling B</t>
  </si>
  <si>
    <t>Jade Chan</t>
  </si>
  <si>
    <t>Potato</t>
  </si>
  <si>
    <t>Jessica Whittle</t>
  </si>
  <si>
    <t>Zara by</t>
  </si>
  <si>
    <t>Evie Binks</t>
  </si>
  <si>
    <t>Popcorn</t>
  </si>
  <si>
    <t>Phoebe Shannon</t>
  </si>
  <si>
    <t>PS Fairytale</t>
  </si>
  <si>
    <t>Mirran Robinson</t>
  </si>
  <si>
    <t>Goldflame</t>
  </si>
  <si>
    <t>Blake Stewart</t>
  </si>
  <si>
    <t>Mickiri Willow of Avalon</t>
  </si>
  <si>
    <t>Nikita Stewart</t>
  </si>
  <si>
    <t>Belligerent</t>
  </si>
  <si>
    <t>Google Map</t>
  </si>
  <si>
    <t>Judges &amp; Officials</t>
  </si>
  <si>
    <t>Travel</t>
  </si>
  <si>
    <t>Trav $</t>
  </si>
  <si>
    <t>Base</t>
  </si>
  <si>
    <t>Payment</t>
  </si>
  <si>
    <t>Bank Transfer - Deposits</t>
  </si>
  <si>
    <t>Nominations taken</t>
  </si>
  <si>
    <t>Judge In Chief</t>
  </si>
  <si>
    <t>Grant Lynham</t>
  </si>
  <si>
    <t>Chief Steward</t>
  </si>
  <si>
    <t>Julie Lynham</t>
  </si>
  <si>
    <t>Back number holder sold</t>
  </si>
  <si>
    <t>Judges</t>
  </si>
  <si>
    <t>Peter Tornabene</t>
  </si>
  <si>
    <t>Float re-bank</t>
  </si>
  <si>
    <t>Dwayne</t>
  </si>
  <si>
    <t>Liz McGaully</t>
  </si>
  <si>
    <t xml:space="preserve">Justin </t>
  </si>
  <si>
    <t>Leanne Perritt</t>
  </si>
  <si>
    <t>TBA - Judge 6</t>
  </si>
  <si>
    <t>Announcer</t>
  </si>
  <si>
    <t>Gary Price</t>
  </si>
  <si>
    <t>SJ Judge</t>
  </si>
  <si>
    <t>John Martin</t>
  </si>
  <si>
    <t>Course Build</t>
  </si>
  <si>
    <t>Scoring</t>
  </si>
  <si>
    <t>Ron</t>
  </si>
  <si>
    <t>Caravan Transport</t>
  </si>
  <si>
    <t>Ron - 1 day event</t>
  </si>
  <si>
    <t>Scoring Assist</t>
  </si>
  <si>
    <t>Kylie McKenzie</t>
  </si>
  <si>
    <t>Cash transfer to Julie Lynham</t>
  </si>
  <si>
    <t>Start Kit Hire</t>
  </si>
  <si>
    <t>Invoice from club</t>
  </si>
  <si>
    <t>Canteen</t>
  </si>
  <si>
    <t>First Aid</t>
  </si>
  <si>
    <t>Invoice from Sports 1st Aid</t>
  </si>
  <si>
    <t>Ribbons</t>
  </si>
  <si>
    <t>Invoice Hoofprints</t>
  </si>
  <si>
    <t>Trophies</t>
  </si>
  <si>
    <t>Invoice Grinners</t>
  </si>
  <si>
    <t>Estimated expenditure from event:</t>
  </si>
  <si>
    <t>Event Income</t>
  </si>
  <si>
    <t>Rider Nominations</t>
  </si>
  <si>
    <t>Raffle</t>
  </si>
  <si>
    <t>Estimate</t>
  </si>
  <si>
    <t>Sponsorship</t>
  </si>
  <si>
    <t>Estimated revenue from event:</t>
  </si>
  <si>
    <t xml:space="preserve">              sec</t>
  </si>
  <si>
    <t>Judges Signature:</t>
  </si>
  <si>
    <t>Time Allowed:</t>
  </si>
  <si>
    <t>Back</t>
  </si>
  <si>
    <t>PENALTIES AT OBSTACLES</t>
  </si>
  <si>
    <t>JUMPING PENALTIES</t>
  </si>
  <si>
    <t>TIME TAKEN</t>
  </si>
  <si>
    <t>TIME PENALTIES</t>
  </si>
  <si>
    <t>TOTAL PENALTIES</t>
  </si>
  <si>
    <t>4a</t>
  </si>
  <si>
    <t>4b</t>
  </si>
  <si>
    <t>8yr&amp;Und</t>
  </si>
  <si>
    <t>Tianjay Park Shadow</t>
  </si>
  <si>
    <t>JF McGill Formal Gymkhana 2015</t>
  </si>
  <si>
    <t>Event:</t>
  </si>
  <si>
    <t>Age Group:</t>
  </si>
  <si>
    <t>Riders No.</t>
  </si>
  <si>
    <t>Time [in sec]</t>
  </si>
  <si>
    <t>Judge:</t>
    <phoneticPr fontId="2" type="noConversion"/>
  </si>
  <si>
    <t>Signature:</t>
  </si>
  <si>
    <t>Placing</t>
  </si>
  <si>
    <t>Riders Name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</si>
  <si>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</si>
  <si>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</si>
  <si>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</si>
  <si>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</si>
  <si>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</si>
  <si>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</si>
  <si>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</si>
  <si>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</si>
  <si>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</si>
  <si>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</si>
  <si>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Horse Name</t>
  </si>
  <si>
    <t xml:space="preserve">Valentina Milzewski </t>
  </si>
  <si>
    <t>Flirtatious</t>
  </si>
  <si>
    <t xml:space="preserve">Runcorn </t>
  </si>
  <si>
    <t>Ella Caffery</t>
  </si>
  <si>
    <t>Charlie</t>
  </si>
  <si>
    <t>Ruby Medcalf</t>
  </si>
  <si>
    <t>Snickers</t>
  </si>
  <si>
    <t>Bonnie Brown</t>
  </si>
  <si>
    <t>Bentley</t>
  </si>
  <si>
    <t>Mila Ionescu</t>
  </si>
  <si>
    <t>Pennylane Marigold</t>
  </si>
  <si>
    <t xml:space="preserve">Wynnum </t>
  </si>
  <si>
    <t>Milton Kennedy</t>
  </si>
  <si>
    <t>Missy</t>
  </si>
  <si>
    <t>Sienna Horn</t>
  </si>
  <si>
    <t>Bear</t>
  </si>
  <si>
    <t>Aubree Makemson</t>
  </si>
  <si>
    <t>Stormy</t>
  </si>
  <si>
    <t>Madeline Makemson</t>
  </si>
  <si>
    <t>Belle</t>
  </si>
  <si>
    <t>Group 8 yrs &amp; Under AIDED</t>
  </si>
  <si>
    <t>Margo Volp</t>
  </si>
  <si>
    <t>Willow</t>
  </si>
  <si>
    <t>Ella Beriman</t>
  </si>
  <si>
    <t>Leander Hello Stranger</t>
  </si>
  <si>
    <t>Cooroy</t>
  </si>
  <si>
    <t>Scarlett Kerr</t>
  </si>
  <si>
    <t>Patience</t>
  </si>
  <si>
    <t>Burpengary</t>
  </si>
  <si>
    <t>Bonnie Osborne</t>
  </si>
  <si>
    <t>Loriot Lyrical</t>
  </si>
  <si>
    <t>Rosewood</t>
  </si>
  <si>
    <t>Annie Smith</t>
  </si>
  <si>
    <t>Little Red</t>
  </si>
  <si>
    <t>Thea Davis</t>
  </si>
  <si>
    <t>Charalook Ambassador</t>
  </si>
  <si>
    <t>Eva Dundon</t>
  </si>
  <si>
    <t>Oreo</t>
  </si>
  <si>
    <t>Ava Schrodter</t>
  </si>
  <si>
    <t>Peaches and Cream</t>
  </si>
  <si>
    <t>Frankie Brown</t>
  </si>
  <si>
    <t>Starr View Black Tie Affair</t>
  </si>
  <si>
    <t xml:space="preserve">Evie Binks </t>
  </si>
  <si>
    <t>Magic</t>
  </si>
  <si>
    <t>Ella Osborne</t>
  </si>
  <si>
    <t>Wyoming Stud Charlie Boy</t>
  </si>
  <si>
    <t>Hats Smith</t>
  </si>
  <si>
    <t>Betty</t>
  </si>
  <si>
    <t>Summer Harlen</t>
  </si>
  <si>
    <t>Dusky</t>
  </si>
  <si>
    <t>Lowood Fernvale</t>
  </si>
  <si>
    <t>Penelope Moor</t>
  </si>
  <si>
    <t>Felix</t>
  </si>
  <si>
    <t xml:space="preserve">Nell Davis </t>
  </si>
  <si>
    <t>Nilton Sound of Music</t>
  </si>
  <si>
    <t>Indi Watson</t>
  </si>
  <si>
    <t>Aztec</t>
  </si>
  <si>
    <t>Nerang</t>
  </si>
  <si>
    <t>Annabelle Kerr</t>
  </si>
  <si>
    <t>Ajax</t>
  </si>
  <si>
    <t>Flo Smith</t>
  </si>
  <si>
    <t>Drover</t>
  </si>
  <si>
    <t>Lily Volp</t>
  </si>
  <si>
    <t>Ario</t>
  </si>
  <si>
    <t>Willow Patton</t>
  </si>
  <si>
    <t>Mr Worldwide</t>
  </si>
  <si>
    <t>Charlotte Payne</t>
  </si>
  <si>
    <t>Loui</t>
  </si>
  <si>
    <t>Paige Rowland</t>
  </si>
  <si>
    <t>Migliore Amico</t>
  </si>
  <si>
    <t>Samford Golden Valley</t>
  </si>
  <si>
    <t>Isabelle Arthur</t>
  </si>
  <si>
    <t>Batman</t>
  </si>
  <si>
    <t xml:space="preserve">Armani Scott </t>
  </si>
  <si>
    <t>Squirrel</t>
  </si>
  <si>
    <t>Zoe Kirley</t>
  </si>
  <si>
    <t>Everyday Dusty</t>
  </si>
  <si>
    <t>Tamborine</t>
  </si>
  <si>
    <t xml:space="preserve">Rosie Brown </t>
  </si>
  <si>
    <t>Vad Hydrogen</t>
  </si>
  <si>
    <t>Emilia Madden</t>
  </si>
  <si>
    <t>All that Jazz TE</t>
  </si>
  <si>
    <t>Adele Downie</t>
  </si>
  <si>
    <t>Unknown</t>
  </si>
  <si>
    <t>Amelia Marris</t>
  </si>
  <si>
    <t>Dixie</t>
  </si>
  <si>
    <t>Remi O'day</t>
  </si>
  <si>
    <t>Effortless Romance</t>
  </si>
  <si>
    <t>Sierra Napthali</t>
  </si>
  <si>
    <t>Beau Steal</t>
  </si>
  <si>
    <t>Billy</t>
  </si>
  <si>
    <t>Dakota Giess</t>
  </si>
  <si>
    <t>Vanmadda Cascade</t>
  </si>
  <si>
    <t>Grindstone Africa</t>
  </si>
  <si>
    <t>Monty</t>
  </si>
  <si>
    <t>Keely Surman</t>
  </si>
  <si>
    <t>Awesome Storm</t>
  </si>
  <si>
    <t>Jack Woodall</t>
  </si>
  <si>
    <t>Patrick</t>
  </si>
  <si>
    <t>Sophie Kellermann</t>
  </si>
  <si>
    <t>Rusty</t>
  </si>
  <si>
    <t>Bailey Kelly</t>
  </si>
  <si>
    <t>Anian Arabella</t>
  </si>
  <si>
    <t>Zaiden Delangen</t>
  </si>
  <si>
    <t>Class To The Max</t>
  </si>
  <si>
    <t>Shelby Turl</t>
  </si>
  <si>
    <t>Crown Princessa HRA</t>
  </si>
  <si>
    <t>Cambooya</t>
  </si>
  <si>
    <t>Annie Horn</t>
  </si>
  <si>
    <t>TTF Larry</t>
  </si>
  <si>
    <t>Jordan Cain</t>
  </si>
  <si>
    <t>Bobby Shiraz</t>
  </si>
  <si>
    <t>Ruby Meredith</t>
  </si>
  <si>
    <t>Beans</t>
  </si>
  <si>
    <t>Anja Mauer</t>
  </si>
  <si>
    <t>Henley Farm Bard</t>
  </si>
  <si>
    <t>Madisson Priddy</t>
  </si>
  <si>
    <t>Moylan</t>
  </si>
  <si>
    <t>Aamelia Slarke</t>
  </si>
  <si>
    <t>Ottaba Highlight</t>
  </si>
  <si>
    <t>Carole Smith</t>
  </si>
  <si>
    <t>Amethyst</t>
  </si>
  <si>
    <t>Heather Davie</t>
  </si>
  <si>
    <t xml:space="preserve">Phoenix Rising </t>
  </si>
  <si>
    <t>Sarah Kirley</t>
  </si>
  <si>
    <t>Navatoe Red Jessie</t>
  </si>
  <si>
    <t>Nikita Beriman</t>
  </si>
  <si>
    <t>Bele Phlynn Park Master Chang</t>
  </si>
  <si>
    <t>Cornelius Ionescu</t>
  </si>
  <si>
    <t xml:space="preserve">Other Talents </t>
  </si>
  <si>
    <t>Kara Jantti</t>
  </si>
  <si>
    <t>Carwyn Velocity</t>
  </si>
  <si>
    <t>Victoria Sloane</t>
  </si>
  <si>
    <t>Firefly Park Cha Cha Binks</t>
  </si>
  <si>
    <t>Rachel Ifield</t>
  </si>
  <si>
    <t>Highly Flamable</t>
  </si>
  <si>
    <t>Alina Gilbert</t>
  </si>
  <si>
    <t>Kendall</t>
  </si>
  <si>
    <t xml:space="preserve">Jenifer Jean </t>
  </si>
  <si>
    <t>Jango</t>
  </si>
  <si>
    <t>Mooloobah</t>
  </si>
  <si>
    <t>GROUP 1 = UNDER 10 YEARS and Under</t>
  </si>
  <si>
    <t>GROUP 2 = 11 to 14 Years</t>
  </si>
  <si>
    <t>GROUP 3 = 15 and Over</t>
  </si>
  <si>
    <t>E</t>
  </si>
  <si>
    <t>24,47</t>
  </si>
  <si>
    <t xml:space="preserve">  </t>
  </si>
  <si>
    <t>19,12</t>
  </si>
  <si>
    <r>
      <rPr>
        <b/>
        <sz val="26"/>
        <color rgb="FFFF0000"/>
        <rFont val="Arial Narrow"/>
        <family val="2"/>
      </rPr>
      <t>Champion Zone 1 Rider</t>
    </r>
    <r>
      <rPr>
        <b/>
        <sz val="26"/>
        <rFont val="Arial Narrow"/>
        <family val="2"/>
      </rPr>
      <t xml:space="preserve"> - Highest Points</t>
    </r>
  </si>
  <si>
    <t>JF McGill - Zone 1 Club  - Highest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</si>
</sst>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d/m/yy\ h:mm\ AM/PM"/>
    <numFmt numFmtId="165" formatCode="0.0"/>
    <numFmt numFmtId="166" formatCode="&quot;$&quot;#,##0"/>
    <numFmt numFmtId="167" formatCode="0.00&quot;sec&quot;"/>
    <numFmt numFmtId="168" formatCode="0&quot;cm&quot;"/>
    <numFmt numFmtId="169" formatCode="0&quot;klm&quot;"/>
    <numFmt numFmtId="170" formatCode="0\ &quot;Riders&quot;"/>
  </numFmts>
  <fonts count="104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14"/>
      <color theme="1"/>
      <name val="Calibri"/>
      <family val="2"/>
      <scheme val="minor"/>
    </font>
    <font>
      <b/>
      <sz val="16"/>
      <name val="Arial Narrow"/>
      <family val="2"/>
    </font>
    <font>
      <sz val="18"/>
      <color theme="1"/>
      <name val="Calibri"/>
      <family val="2"/>
      <scheme val="minor"/>
    </font>
    <font>
      <sz val="18"/>
      <name val="Arial Narrow"/>
      <family val="2"/>
    </font>
    <font>
      <b/>
      <sz val="18"/>
      <name val="Arial Narrow"/>
      <family val="2"/>
    </font>
    <font>
      <b/>
      <sz val="22"/>
      <name val="Arial Narrow"/>
      <family val="2"/>
    </font>
    <font>
      <sz val="8"/>
      <name val="Arial Narrow"/>
      <family val="2"/>
    </font>
    <font>
      <b/>
      <sz val="14"/>
      <name val="Arial Narrow"/>
      <family val="2"/>
    </font>
    <font>
      <sz val="18"/>
      <color rgb="FFFF0000"/>
      <name val="Arial Narrow"/>
      <family val="2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Arial"/>
      <family val="2"/>
    </font>
    <font>
      <sz val="11"/>
      <color rgb="FF0070C0"/>
      <name val="Arial Narrow"/>
      <family val="2"/>
    </font>
    <font>
      <sz val="20"/>
      <name val="Arial"/>
      <family val="2"/>
    </font>
    <font>
      <b/>
      <sz val="14"/>
      <color rgb="FF002060"/>
      <name val="Arial Narrow"/>
      <family val="2"/>
    </font>
    <font>
      <b/>
      <u/>
      <sz val="14"/>
      <color rgb="FFFF0000"/>
      <name val="Arial Narrow"/>
      <family val="2"/>
    </font>
    <font>
      <b/>
      <sz val="22"/>
      <color theme="1"/>
      <name val="Calibri"/>
      <family val="2"/>
      <scheme val="minor"/>
    </font>
    <font>
      <sz val="16"/>
      <name val="Arial Narrow"/>
      <family val="2"/>
    </font>
    <font>
      <b/>
      <sz val="18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4"/>
      <color rgb="FFFF0000"/>
      <name val="Arial Narrow"/>
      <family val="2"/>
    </font>
    <font>
      <b/>
      <sz val="15"/>
      <name val="Verdana"/>
      <family val="2"/>
    </font>
    <font>
      <b/>
      <sz val="12.5"/>
      <name val="Verdana"/>
      <family val="2"/>
    </font>
    <font>
      <sz val="15"/>
      <name val="Verdana"/>
      <family val="2"/>
    </font>
    <font>
      <i/>
      <sz val="15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sz val="12"/>
      <name val="Arial Narrow"/>
      <family val="2"/>
    </font>
    <font>
      <b/>
      <sz val="26"/>
      <name val="Arial Narrow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9"/>
      <name val="Arial Narrow"/>
      <family val="2"/>
    </font>
    <font>
      <b/>
      <sz val="16"/>
      <name val="Arial"/>
      <family val="2"/>
    </font>
    <font>
      <sz val="16"/>
      <name val="Arial"/>
      <family val="2"/>
    </font>
    <font>
      <sz val="16"/>
      <color rgb="FFFF0000"/>
      <name val="Calibri"/>
      <family val="2"/>
      <scheme val="minor"/>
    </font>
    <font>
      <sz val="26"/>
      <color rgb="FFFF0000"/>
      <name val="Calibri"/>
      <family val="2"/>
      <scheme val="minor"/>
    </font>
    <font>
      <b/>
      <sz val="26"/>
      <name val="Arial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0070C0"/>
      <name val="Arial Narrow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trike/>
      <sz val="12"/>
      <name val="Calibri"/>
      <family val="2"/>
      <scheme val="minor"/>
    </font>
    <font>
      <b/>
      <sz val="20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b/>
      <strike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6"/>
      <color rgb="FFFF0000"/>
      <name val="Arial Narrow"/>
      <family val="2"/>
    </font>
    <font>
      <sz val="10"/>
      <color rgb="FFFF0000"/>
      <name val="Arial Narrow"/>
      <family val="2"/>
    </font>
    <font>
      <sz val="14"/>
      <name val="Arial Narrow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trike/>
      <sz val="14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8"/>
      <name val="Arial Narrow"/>
      <family val="2"/>
    </font>
    <font>
      <strike/>
      <sz val="14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trike/>
      <sz val="20"/>
      <color rgb="FF7030A0"/>
      <name val="Calibri"/>
      <family val="2"/>
      <scheme val="minor"/>
    </font>
    <font>
      <b/>
      <strike/>
      <sz val="16"/>
      <name val="Arial Narrow"/>
      <family val="2"/>
    </font>
    <font>
      <strike/>
      <sz val="16"/>
      <name val="Arial"/>
      <family val="2"/>
    </font>
    <font>
      <strike/>
      <sz val="11"/>
      <color rgb="FF0070C0"/>
      <name val="Arial Narrow"/>
      <family val="2"/>
    </font>
    <font>
      <b/>
      <strike/>
      <sz val="16"/>
      <name val="Arial"/>
      <family val="2"/>
    </font>
    <font>
      <strike/>
      <sz val="12"/>
      <name val="Arial Narrow"/>
      <family val="2"/>
    </font>
    <font>
      <strike/>
      <sz val="10"/>
      <name val="Arial Narrow"/>
      <family val="2"/>
    </font>
    <font>
      <sz val="8"/>
      <name val="Calibri"/>
      <family val="2"/>
      <scheme val="minor"/>
    </font>
    <font>
      <sz val="16"/>
      <color rgb="FFFF0000"/>
      <name val="Arial Narrow"/>
      <family val="2"/>
    </font>
    <font>
      <b/>
      <sz val="16"/>
      <color rgb="FF002060"/>
      <name val="Arial Narrow"/>
      <family val="2"/>
    </font>
    <font>
      <sz val="16"/>
      <color theme="1"/>
      <name val="Calibri"/>
      <family val="2"/>
      <scheme val="minor"/>
    </font>
    <font>
      <sz val="11"/>
      <color rgb="FF0070C0"/>
      <name val="Cambria"/>
      <family val="1"/>
    </font>
    <font>
      <b/>
      <sz val="16"/>
      <name val="Cambria"/>
      <family val="1"/>
    </font>
    <font>
      <sz val="16"/>
      <name val="Cambria"/>
      <family val="1"/>
    </font>
  </fonts>
  <fills count="4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B482DA"/>
        <bgColor indexed="64"/>
      </patternFill>
    </fill>
    <fill>
      <patternFill patternType="solid">
        <fgColor rgb="FFC2FC8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71" fillId="0" borderId="0" applyNumberFormat="0" applyFill="0" applyBorder="0" applyAlignment="0" applyProtection="0"/>
    <xf numFmtId="0" fontId="72" fillId="0" borderId="23" applyNumberFormat="0" applyFill="0" applyAlignment="0" applyProtection="0"/>
    <xf numFmtId="0" fontId="73" fillId="0" borderId="24" applyNumberFormat="0" applyFill="0" applyAlignment="0" applyProtection="0"/>
    <xf numFmtId="0" fontId="74" fillId="0" borderId="25" applyNumberFormat="0" applyFill="0" applyAlignment="0" applyProtection="0"/>
    <xf numFmtId="0" fontId="74" fillId="0" borderId="0" applyNumberFormat="0" applyFill="0" applyBorder="0" applyAlignment="0" applyProtection="0"/>
    <xf numFmtId="0" fontId="70" fillId="23" borderId="30" applyNumberFormat="0" applyFont="0" applyAlignment="0" applyProtection="0"/>
    <xf numFmtId="0" fontId="75" fillId="17" borderId="0" applyNumberFormat="0" applyBorder="0" applyAlignment="0" applyProtection="0"/>
    <xf numFmtId="0" fontId="76" fillId="18" borderId="0" applyNumberFormat="0" applyBorder="0" applyAlignment="0" applyProtection="0"/>
    <xf numFmtId="0" fontId="77" fillId="19" borderId="0" applyNumberFormat="0" applyBorder="0" applyAlignment="0" applyProtection="0"/>
    <xf numFmtId="0" fontId="78" fillId="20" borderId="26" applyNumberFormat="0" applyAlignment="0" applyProtection="0"/>
    <xf numFmtId="0" fontId="79" fillId="21" borderId="27" applyNumberFormat="0" applyAlignment="0" applyProtection="0"/>
    <xf numFmtId="0" fontId="80" fillId="21" borderId="26" applyNumberFormat="0" applyAlignment="0" applyProtection="0"/>
    <xf numFmtId="0" fontId="81" fillId="0" borderId="28" applyNumberFormat="0" applyFill="0" applyAlignment="0" applyProtection="0"/>
    <xf numFmtId="0" fontId="82" fillId="22" borderId="29" applyNumberFormat="0" applyAlignment="0" applyProtection="0"/>
    <xf numFmtId="0" fontId="56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3" fillId="0" borderId="31" applyNumberFormat="0" applyFill="0" applyAlignment="0" applyProtection="0"/>
    <xf numFmtId="0" fontId="84" fillId="24" borderId="0" applyNumberFormat="0" applyBorder="0" applyAlignment="0" applyProtection="0"/>
    <xf numFmtId="0" fontId="70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84" fillId="28" borderId="0" applyNumberFormat="0" applyBorder="0" applyAlignment="0" applyProtection="0"/>
    <xf numFmtId="0" fontId="70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84" fillId="32" borderId="0" applyNumberFormat="0" applyBorder="0" applyAlignment="0" applyProtection="0"/>
    <xf numFmtId="0" fontId="70" fillId="33" borderId="0" applyNumberFormat="0" applyBorder="0" applyAlignment="0" applyProtection="0"/>
    <xf numFmtId="0" fontId="70" fillId="34" borderId="0" applyNumberFormat="0" applyBorder="0" applyAlignment="0" applyProtection="0"/>
    <xf numFmtId="0" fontId="70" fillId="35" borderId="0" applyNumberFormat="0" applyBorder="0" applyAlignment="0" applyProtection="0"/>
    <xf numFmtId="0" fontId="84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84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84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</cellStyleXfs>
  <cellXfs count="2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3" borderId="2" xfId="0" quotePrefix="1" applyFont="1" applyFill="1" applyBorder="1" applyAlignment="1">
      <alignment horizontal="center" vertical="center" wrapText="1"/>
    </xf>
    <xf numFmtId="0" fontId="9" fillId="2" borderId="2" xfId="0" quotePrefix="1" applyFont="1" applyFill="1" applyBorder="1" applyAlignment="1">
      <alignment horizontal="center" vertical="center" wrapText="1"/>
    </xf>
    <xf numFmtId="0" fontId="9" fillId="4" borderId="2" xfId="0" quotePrefix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quotePrefix="1" applyFont="1" applyAlignment="1">
      <alignment horizontal="left"/>
    </xf>
    <xf numFmtId="0" fontId="9" fillId="6" borderId="7" xfId="0" quotePrefix="1" applyFont="1" applyFill="1" applyBorder="1" applyAlignment="1">
      <alignment horizontal="left" vertical="center"/>
    </xf>
    <xf numFmtId="0" fontId="9" fillId="6" borderId="8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>
      <alignment horizontal="center" wrapText="1"/>
    </xf>
    <xf numFmtId="165" fontId="9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6" fillId="0" borderId="0" xfId="0" applyFont="1"/>
    <xf numFmtId="49" fontId="2" fillId="6" borderId="1" xfId="0" applyNumberFormat="1" applyFont="1" applyFill="1" applyBorder="1" applyAlignment="1">
      <alignment horizontal="center" vertical="center" wrapText="1"/>
    </xf>
    <xf numFmtId="167" fontId="1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right"/>
    </xf>
    <xf numFmtId="0" fontId="12" fillId="0" borderId="0" xfId="0" quotePrefix="1" applyFont="1" applyAlignment="1">
      <alignment horizontal="left"/>
    </xf>
    <xf numFmtId="0" fontId="20" fillId="0" borderId="0" xfId="0" quotePrefix="1" applyFont="1" applyAlignment="1">
      <alignment horizontal="right"/>
    </xf>
    <xf numFmtId="1" fontId="9" fillId="0" borderId="1" xfId="0" applyNumberFormat="1" applyFont="1" applyBorder="1" applyAlignment="1">
      <alignment horizontal="center"/>
    </xf>
    <xf numFmtId="0" fontId="15" fillId="9" borderId="0" xfId="0" applyFont="1" applyFill="1" applyAlignment="1">
      <alignment horizontal="center"/>
    </xf>
    <xf numFmtId="0" fontId="6" fillId="1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24" fillId="4" borderId="0" xfId="0" applyFont="1" applyFill="1"/>
    <xf numFmtId="0" fontId="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5" fontId="24" fillId="0" borderId="0" xfId="0" applyNumberFormat="1" applyFont="1" applyAlignment="1">
      <alignment horizontal="center"/>
    </xf>
    <xf numFmtId="0" fontId="24" fillId="0" borderId="0" xfId="0" applyFont="1"/>
    <xf numFmtId="0" fontId="8" fillId="0" borderId="12" xfId="0" applyFont="1" applyBorder="1"/>
    <xf numFmtId="0" fontId="7" fillId="0" borderId="13" xfId="0" applyFont="1" applyBorder="1"/>
    <xf numFmtId="165" fontId="9" fillId="0" borderId="13" xfId="0" applyNumberFormat="1" applyFont="1" applyBorder="1" applyAlignment="1">
      <alignment horizontal="center"/>
    </xf>
    <xf numFmtId="0" fontId="8" fillId="0" borderId="13" xfId="0" applyFont="1" applyBorder="1"/>
    <xf numFmtId="0" fontId="8" fillId="0" borderId="13" xfId="0" applyFont="1" applyBorder="1" applyAlignment="1">
      <alignment horizontal="right"/>
    </xf>
    <xf numFmtId="0" fontId="9" fillId="4" borderId="9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right" vertical="center"/>
    </xf>
    <xf numFmtId="0" fontId="29" fillId="0" borderId="0" xfId="0" applyFont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11" borderId="0" xfId="0" applyFont="1" applyFill="1" applyAlignment="1">
      <alignment horizontal="center" vertical="center"/>
    </xf>
    <xf numFmtId="0" fontId="0" fillId="11" borderId="0" xfId="0" applyFill="1" applyAlignment="1">
      <alignment vertical="center"/>
    </xf>
    <xf numFmtId="0" fontId="36" fillId="0" borderId="0" xfId="0" quotePrefix="1" applyFont="1" applyAlignment="1">
      <alignment horizontal="left"/>
    </xf>
    <xf numFmtId="0" fontId="1" fillId="0" borderId="0" xfId="0" applyFont="1" applyAlignment="1">
      <alignment vertical="center"/>
    </xf>
    <xf numFmtId="0" fontId="0" fillId="7" borderId="1" xfId="0" applyFill="1" applyBorder="1"/>
    <xf numFmtId="0" fontId="14" fillId="0" borderId="0" xfId="0" applyFont="1"/>
    <xf numFmtId="166" fontId="14" fillId="0" borderId="0" xfId="0" applyNumberFormat="1" applyFont="1"/>
    <xf numFmtId="0" fontId="14" fillId="0" borderId="0" xfId="0" quotePrefix="1" applyFont="1" applyAlignment="1">
      <alignment horizontal="left"/>
    </xf>
    <xf numFmtId="166" fontId="37" fillId="4" borderId="0" xfId="0" applyNumberFormat="1" applyFont="1" applyFill="1"/>
    <xf numFmtId="0" fontId="14" fillId="0" borderId="0" xfId="0" quotePrefix="1" applyFont="1" applyAlignment="1">
      <alignment horizontal="center"/>
    </xf>
    <xf numFmtId="166" fontId="37" fillId="0" borderId="0" xfId="0" applyNumberFormat="1" applyFont="1"/>
    <xf numFmtId="166" fontId="37" fillId="6" borderId="0" xfId="0" applyNumberFormat="1" applyFont="1" applyFill="1"/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8" fillId="0" borderId="0" xfId="0" applyFont="1"/>
    <xf numFmtId="0" fontId="38" fillId="0" borderId="0" xfId="0" applyFont="1" applyAlignment="1">
      <alignment horizontal="right" vertical="center"/>
    </xf>
    <xf numFmtId="0" fontId="38" fillId="0" borderId="0" xfId="0" applyFont="1" applyAlignment="1">
      <alignment horizontal="right"/>
    </xf>
    <xf numFmtId="0" fontId="40" fillId="1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3" fillId="13" borderId="1" xfId="0" quotePrefix="1" applyFont="1" applyFill="1" applyBorder="1" applyAlignment="1">
      <alignment horizontal="left" vertical="center"/>
    </xf>
    <xf numFmtId="0" fontId="6" fillId="13" borderId="1" xfId="0" applyFont="1" applyFill="1" applyBorder="1" applyAlignment="1">
      <alignment horizontal="center" vertical="center"/>
    </xf>
    <xf numFmtId="168" fontId="17" fillId="0" borderId="1" xfId="0" applyNumberFormat="1" applyFont="1" applyBorder="1" applyAlignment="1" applyProtection="1">
      <alignment horizontal="center" vertical="center"/>
      <protection locked="0"/>
    </xf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7" fillId="13" borderId="4" xfId="0" applyFont="1" applyFill="1" applyBorder="1" applyAlignment="1">
      <alignment vertical="center"/>
    </xf>
    <xf numFmtId="165" fontId="2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50" fillId="4" borderId="15" xfId="0" quotePrefix="1" applyFont="1" applyFill="1" applyBorder="1" applyAlignment="1">
      <alignment horizontal="left"/>
    </xf>
    <xf numFmtId="0" fontId="49" fillId="4" borderId="16" xfId="0" applyFont="1" applyFill="1" applyBorder="1"/>
    <xf numFmtId="0" fontId="48" fillId="4" borderId="16" xfId="0" applyFont="1" applyFill="1" applyBorder="1"/>
    <xf numFmtId="0" fontId="48" fillId="4" borderId="17" xfId="0" applyFont="1" applyFill="1" applyBorder="1" applyAlignment="1">
      <alignment horizontal="right"/>
    </xf>
    <xf numFmtId="0" fontId="48" fillId="0" borderId="20" xfId="0" applyFont="1" applyBorder="1"/>
    <xf numFmtId="0" fontId="49" fillId="0" borderId="0" xfId="0" applyFont="1"/>
    <xf numFmtId="166" fontId="17" fillId="0" borderId="0" xfId="0" applyNumberFormat="1" applyFont="1" applyAlignment="1">
      <alignment horizontal="right"/>
    </xf>
    <xf numFmtId="0" fontId="48" fillId="0" borderId="21" xfId="0" applyFont="1" applyBorder="1"/>
    <xf numFmtId="0" fontId="48" fillId="0" borderId="21" xfId="0" quotePrefix="1" applyFont="1" applyBorder="1" applyAlignment="1">
      <alignment horizontal="left"/>
    </xf>
    <xf numFmtId="0" fontId="0" fillId="0" borderId="20" xfId="0" applyBorder="1"/>
    <xf numFmtId="166" fontId="17" fillId="4" borderId="1" xfId="0" applyNumberFormat="1" applyFont="1" applyFill="1" applyBorder="1" applyAlignment="1">
      <alignment horizontal="right"/>
    </xf>
    <xf numFmtId="0" fontId="48" fillId="0" borderId="18" xfId="0" applyFont="1" applyBorder="1" applyAlignment="1">
      <alignment horizontal="left"/>
    </xf>
    <xf numFmtId="0" fontId="48" fillId="0" borderId="19" xfId="0" applyFont="1" applyBorder="1"/>
    <xf numFmtId="0" fontId="48" fillId="0" borderId="10" xfId="0" applyFont="1" applyBorder="1"/>
    <xf numFmtId="166" fontId="51" fillId="0" borderId="0" xfId="0" applyNumberFormat="1" applyFont="1"/>
    <xf numFmtId="0" fontId="37" fillId="0" borderId="0" xfId="0" quotePrefix="1" applyFont="1" applyAlignment="1">
      <alignment horizontal="left" vertical="center"/>
    </xf>
    <xf numFmtId="169" fontId="14" fillId="0" borderId="0" xfId="0" applyNumberFormat="1" applyFont="1" applyAlignment="1">
      <alignment horizontal="center"/>
    </xf>
    <xf numFmtId="166" fontId="14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52" fillId="14" borderId="0" xfId="0" quotePrefix="1" applyFont="1" applyFill="1" applyAlignment="1">
      <alignment horizontal="left" vertical="center"/>
    </xf>
    <xf numFmtId="170" fontId="14" fillId="0" borderId="0" xfId="0" applyNumberFormat="1" applyFont="1"/>
    <xf numFmtId="0" fontId="37" fillId="5" borderId="0" xfId="0" quotePrefix="1" applyFont="1" applyFill="1" applyAlignment="1">
      <alignment horizontal="left" vertical="center"/>
    </xf>
    <xf numFmtId="0" fontId="37" fillId="0" borderId="0" xfId="0" quotePrefix="1" applyFont="1" applyAlignment="1">
      <alignment horizontal="right"/>
    </xf>
    <xf numFmtId="0" fontId="37" fillId="0" borderId="0" xfId="0" applyFont="1"/>
    <xf numFmtId="0" fontId="14" fillId="0" borderId="0" xfId="0" quotePrefix="1" applyFont="1" applyAlignment="1">
      <alignment horizontal="center" vertical="center"/>
    </xf>
    <xf numFmtId="0" fontId="12" fillId="4" borderId="0" xfId="0" quotePrefix="1" applyFont="1" applyFill="1" applyAlignment="1">
      <alignment horizontal="left"/>
    </xf>
    <xf numFmtId="0" fontId="1" fillId="4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8" fillId="4" borderId="0" xfId="0" applyFont="1" applyFill="1"/>
    <xf numFmtId="0" fontId="7" fillId="4" borderId="0" xfId="0" applyFont="1" applyFill="1"/>
    <xf numFmtId="0" fontId="54" fillId="0" borderId="0" xfId="0" quotePrefix="1" applyFont="1" applyAlignment="1">
      <alignment horizontal="left"/>
    </xf>
    <xf numFmtId="0" fontId="26" fillId="0" borderId="0" xfId="0" quotePrefix="1" applyFont="1" applyAlignment="1">
      <alignment horizontal="left"/>
    </xf>
    <xf numFmtId="0" fontId="55" fillId="0" borderId="0" xfId="0" applyFont="1" applyAlignment="1">
      <alignment horizontal="center"/>
    </xf>
    <xf numFmtId="0" fontId="55" fillId="0" borderId="0" xfId="0" applyFont="1"/>
    <xf numFmtId="0" fontId="55" fillId="0" borderId="0" xfId="0" applyFont="1" applyAlignment="1">
      <alignment horizontal="left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 wrapText="1"/>
    </xf>
    <xf numFmtId="0" fontId="56" fillId="0" borderId="0" xfId="0" applyFont="1" applyAlignment="1">
      <alignment horizontal="center"/>
    </xf>
    <xf numFmtId="0" fontId="57" fillId="0" borderId="0" xfId="0" applyFont="1" applyAlignment="1">
      <alignment horizontal="center" vertical="center"/>
    </xf>
    <xf numFmtId="0" fontId="5" fillId="7" borderId="1" xfId="0" applyFont="1" applyFill="1" applyBorder="1"/>
    <xf numFmtId="0" fontId="16" fillId="7" borderId="1" xfId="0" applyFont="1" applyFill="1" applyBorder="1"/>
    <xf numFmtId="0" fontId="12" fillId="3" borderId="2" xfId="0" applyFont="1" applyFill="1" applyBorder="1" applyAlignment="1">
      <alignment vertical="center" wrapText="1"/>
    </xf>
    <xf numFmtId="0" fontId="9" fillId="3" borderId="2" xfId="0" quotePrefix="1" applyFont="1" applyFill="1" applyBorder="1" applyAlignment="1">
      <alignment vertical="center"/>
    </xf>
    <xf numFmtId="0" fontId="9" fillId="3" borderId="2" xfId="0" quotePrefix="1" applyFont="1" applyFill="1" applyBorder="1" applyAlignment="1">
      <alignment vertical="center" wrapText="1"/>
    </xf>
    <xf numFmtId="0" fontId="51" fillId="0" borderId="0" xfId="0" applyFont="1"/>
    <xf numFmtId="0" fontId="53" fillId="0" borderId="0" xfId="0" applyFont="1" applyAlignment="1">
      <alignment horizontal="center"/>
    </xf>
    <xf numFmtId="0" fontId="51" fillId="0" borderId="0" xfId="0" quotePrefix="1" applyFont="1" applyAlignment="1">
      <alignment horizontal="left"/>
    </xf>
    <xf numFmtId="0" fontId="58" fillId="0" borderId="0" xfId="0" applyFont="1"/>
    <xf numFmtId="0" fontId="53" fillId="15" borderId="0" xfId="0" applyFont="1" applyFill="1" applyAlignment="1">
      <alignment horizontal="center"/>
    </xf>
    <xf numFmtId="0" fontId="53" fillId="15" borderId="0" xfId="0" applyFont="1" applyFill="1" applyAlignment="1">
      <alignment horizontal="left"/>
    </xf>
    <xf numFmtId="0" fontId="53" fillId="15" borderId="0" xfId="0" quotePrefix="1" applyFont="1" applyFill="1" applyAlignment="1">
      <alignment horizontal="center"/>
    </xf>
    <xf numFmtId="0" fontId="53" fillId="15" borderId="0" xfId="0" quotePrefix="1" applyFont="1" applyFill="1" applyAlignment="1">
      <alignment horizontal="left"/>
    </xf>
    <xf numFmtId="0" fontId="53" fillId="4" borderId="0" xfId="0" quotePrefix="1" applyFont="1" applyFill="1" applyAlignment="1">
      <alignment horizontal="center"/>
    </xf>
    <xf numFmtId="0" fontId="53" fillId="15" borderId="0" xfId="0" applyFont="1" applyFill="1"/>
    <xf numFmtId="0" fontId="59" fillId="0" borderId="0" xfId="0" applyFont="1" applyAlignment="1">
      <alignment horizontal="center"/>
    </xf>
    <xf numFmtId="165" fontId="6" fillId="0" borderId="1" xfId="0" applyNumberFormat="1" applyFont="1" applyBorder="1" applyAlignment="1">
      <alignment horizontal="center" vertical="center"/>
    </xf>
    <xf numFmtId="165" fontId="23" fillId="0" borderId="18" xfId="0" applyNumberFormat="1" applyFont="1" applyBorder="1" applyAlignment="1">
      <alignment horizontal="center"/>
    </xf>
    <xf numFmtId="0" fontId="6" fillId="0" borderId="10" xfId="0" applyFont="1" applyBorder="1"/>
    <xf numFmtId="0" fontId="9" fillId="4" borderId="4" xfId="0" quotePrefix="1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60" fillId="0" borderId="0" xfId="0" applyFont="1" applyAlignment="1">
      <alignment horizontal="center"/>
    </xf>
    <xf numFmtId="0" fontId="55" fillId="0" borderId="0" xfId="0" quotePrefix="1" applyFont="1" applyAlignment="1">
      <alignment horizontal="left"/>
    </xf>
    <xf numFmtId="0" fontId="51" fillId="4" borderId="0" xfId="0" applyFont="1" applyFill="1"/>
    <xf numFmtId="0" fontId="61" fillId="0" borderId="0" xfId="0" applyFont="1"/>
    <xf numFmtId="0" fontId="62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5" fillId="7" borderId="1" xfId="0" quotePrefix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0" fillId="7" borderId="1" xfId="0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16" fillId="0" borderId="0" xfId="0" quotePrefix="1" applyFont="1" applyAlignment="1">
      <alignment horizontal="left" vertical="center"/>
    </xf>
    <xf numFmtId="0" fontId="8" fillId="0" borderId="22" xfId="0" applyFont="1" applyBorder="1" applyAlignment="1">
      <alignment horizontal="center"/>
    </xf>
    <xf numFmtId="0" fontId="6" fillId="0" borderId="1" xfId="0" applyFont="1" applyBorder="1"/>
    <xf numFmtId="0" fontId="43" fillId="0" borderId="1" xfId="0" applyFont="1" applyBorder="1" applyAlignment="1">
      <alignment horizontal="center" vertical="center"/>
    </xf>
    <xf numFmtId="0" fontId="67" fillId="0" borderId="0" xfId="0" applyFont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0" fontId="68" fillId="0" borderId="0" xfId="0" applyFont="1" applyAlignment="1">
      <alignment horizontal="left"/>
    </xf>
    <xf numFmtId="0" fontId="68" fillId="0" borderId="0" xfId="0" applyFont="1" applyAlignment="1">
      <alignment horizontal="center"/>
    </xf>
    <xf numFmtId="0" fontId="69" fillId="0" borderId="0" xfId="0" applyFont="1"/>
    <xf numFmtId="0" fontId="69" fillId="0" borderId="0" xfId="0" applyFont="1" applyAlignment="1">
      <alignment horizontal="center" vertical="center"/>
    </xf>
    <xf numFmtId="0" fontId="64" fillId="4" borderId="0" xfId="0" applyFont="1" applyFill="1"/>
    <xf numFmtId="0" fontId="16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/>
    </xf>
    <xf numFmtId="0" fontId="12" fillId="7" borderId="1" xfId="0" applyFont="1" applyFill="1" applyBorder="1" applyAlignment="1">
      <alignment vertical="center"/>
    </xf>
    <xf numFmtId="49" fontId="0" fillId="7" borderId="1" xfId="0" applyNumberFormat="1" applyFill="1" applyBorder="1" applyAlignment="1">
      <alignment vertical="center"/>
    </xf>
    <xf numFmtId="0" fontId="63" fillId="7" borderId="1" xfId="0" quotePrefix="1" applyFont="1" applyFill="1" applyBorder="1" applyAlignment="1">
      <alignment horizontal="left" vertical="center"/>
    </xf>
    <xf numFmtId="0" fontId="63" fillId="7" borderId="1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85" fillId="0" borderId="0" xfId="0" applyFont="1" applyAlignment="1">
      <alignment horizontal="center" vertical="center"/>
    </xf>
    <xf numFmtId="0" fontId="86" fillId="0" borderId="0" xfId="0" applyFont="1"/>
    <xf numFmtId="0" fontId="87" fillId="0" borderId="0" xfId="0" applyFont="1" applyAlignment="1">
      <alignment horizontal="center"/>
    </xf>
    <xf numFmtId="0" fontId="90" fillId="0" borderId="0" xfId="0" applyFont="1" applyAlignment="1">
      <alignment horizontal="center" vertical="center"/>
    </xf>
    <xf numFmtId="0" fontId="88" fillId="0" borderId="0" xfId="0" applyFont="1" applyAlignment="1">
      <alignment vertical="center"/>
    </xf>
    <xf numFmtId="0" fontId="91" fillId="0" borderId="1" xfId="0" applyFont="1" applyBorder="1" applyAlignment="1">
      <alignment horizontal="center" vertical="center"/>
    </xf>
    <xf numFmtId="0" fontId="92" fillId="0" borderId="1" xfId="0" applyFont="1" applyBorder="1" applyAlignment="1">
      <alignment horizontal="center" vertical="center"/>
    </xf>
    <xf numFmtId="167" fontId="93" fillId="0" borderId="1" xfId="0" applyNumberFormat="1" applyFont="1" applyBorder="1" applyAlignment="1">
      <alignment horizontal="center" vertical="center"/>
    </xf>
    <xf numFmtId="0" fontId="94" fillId="0" borderId="1" xfId="0" applyFont="1" applyBorder="1" applyAlignment="1">
      <alignment horizontal="center" vertical="center"/>
    </xf>
    <xf numFmtId="0" fontId="86" fillId="0" borderId="0" xfId="0" applyFont="1" applyAlignment="1">
      <alignment vertical="center"/>
    </xf>
    <xf numFmtId="0" fontId="95" fillId="0" borderId="0" xfId="0" applyFont="1" applyAlignment="1">
      <alignment horizontal="center" vertical="center"/>
    </xf>
    <xf numFmtId="0" fontId="96" fillId="0" borderId="0" xfId="0" applyFont="1" applyAlignment="1">
      <alignment vertical="center"/>
    </xf>
    <xf numFmtId="0" fontId="96" fillId="0" borderId="0" xfId="0" applyFont="1"/>
    <xf numFmtId="0" fontId="89" fillId="0" borderId="0" xfId="0" applyFont="1"/>
    <xf numFmtId="0" fontId="3" fillId="8" borderId="6" xfId="0" quotePrefix="1" applyFont="1" applyFill="1" applyBorder="1" applyAlignment="1">
      <alignment horizontal="center" vertical="center"/>
    </xf>
    <xf numFmtId="0" fontId="98" fillId="0" borderId="0" xfId="0" applyFont="1" applyAlignment="1">
      <alignment horizontal="center"/>
    </xf>
    <xf numFmtId="0" fontId="6" fillId="0" borderId="0" xfId="0" quotePrefix="1" applyFont="1" applyAlignment="1">
      <alignment horizontal="left"/>
    </xf>
    <xf numFmtId="0" fontId="23" fillId="0" borderId="0" xfId="0" applyFont="1"/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left"/>
    </xf>
    <xf numFmtId="0" fontId="99" fillId="0" borderId="0" xfId="0" quotePrefix="1" applyFont="1" applyAlignment="1">
      <alignment horizontal="center"/>
    </xf>
    <xf numFmtId="0" fontId="23" fillId="4" borderId="0" xfId="0" applyFont="1" applyFill="1"/>
    <xf numFmtId="0" fontId="23" fillId="0" borderId="0" xfId="0" applyFont="1" applyAlignment="1">
      <alignment horizontal="center"/>
    </xf>
    <xf numFmtId="0" fontId="60" fillId="7" borderId="1" xfId="0" quotePrefix="1" applyFont="1" applyFill="1" applyBorder="1" applyAlignment="1">
      <alignment horizontal="left" vertical="center"/>
    </xf>
    <xf numFmtId="0" fontId="100" fillId="7" borderId="1" xfId="0" applyFont="1" applyFill="1" applyBorder="1" applyAlignment="1">
      <alignment vertical="center"/>
    </xf>
    <xf numFmtId="167" fontId="101" fillId="0" borderId="1" xfId="0" applyNumberFormat="1" applyFont="1" applyBorder="1" applyAlignment="1">
      <alignment horizontal="center" vertical="center"/>
    </xf>
    <xf numFmtId="0" fontId="102" fillId="0" borderId="1" xfId="0" applyFon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0" fontId="8" fillId="0" borderId="1" xfId="0" applyFont="1" applyBorder="1"/>
    <xf numFmtId="0" fontId="9" fillId="9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vertical="center" wrapText="1"/>
    </xf>
    <xf numFmtId="0" fontId="9" fillId="4" borderId="3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quotePrefix="1" applyFont="1" applyFill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/>
    </xf>
    <xf numFmtId="0" fontId="3" fillId="0" borderId="17" xfId="0" quotePrefix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4" borderId="2" xfId="0" quotePrefix="1" applyFont="1" applyFill="1" applyBorder="1" applyAlignment="1">
      <alignment horizontal="center" vertical="center" wrapText="1"/>
    </xf>
    <xf numFmtId="0" fontId="3" fillId="4" borderId="3" xfId="0" quotePrefix="1" applyFont="1" applyFill="1" applyBorder="1" applyAlignment="1">
      <alignment horizontal="center" vertical="center" wrapText="1"/>
    </xf>
    <xf numFmtId="0" fontId="2" fillId="4" borderId="2" xfId="0" quotePrefix="1" applyFont="1" applyFill="1" applyBorder="1" applyAlignment="1">
      <alignment horizontal="center" vertical="center" wrapText="1"/>
    </xf>
    <xf numFmtId="0" fontId="2" fillId="4" borderId="11" xfId="0" quotePrefix="1" applyFont="1" applyFill="1" applyBorder="1" applyAlignment="1">
      <alignment horizontal="center" vertical="center" wrapText="1"/>
    </xf>
    <xf numFmtId="0" fontId="3" fillId="8" borderId="4" xfId="0" quotePrefix="1" applyFont="1" applyFill="1" applyBorder="1" applyAlignment="1">
      <alignment horizontal="center" vertical="center" wrapText="1"/>
    </xf>
    <xf numFmtId="0" fontId="3" fillId="8" borderId="5" xfId="0" quotePrefix="1" applyFont="1" applyFill="1" applyBorder="1" applyAlignment="1">
      <alignment horizontal="center" vertical="center" wrapText="1"/>
    </xf>
    <xf numFmtId="0" fontId="6" fillId="3" borderId="2" xfId="0" quotePrefix="1" applyFont="1" applyFill="1" applyBorder="1" applyAlignment="1">
      <alignment horizontal="center" vertical="center"/>
    </xf>
    <xf numFmtId="0" fontId="6" fillId="3" borderId="3" xfId="0" quotePrefix="1" applyFont="1" applyFill="1" applyBorder="1" applyAlignment="1">
      <alignment horizontal="center" vertical="center"/>
    </xf>
    <xf numFmtId="0" fontId="2" fillId="4" borderId="3" xfId="0" quotePrefix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quotePrefix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quotePrefix="1" applyFont="1" applyFill="1" applyBorder="1" applyAlignment="1">
      <alignment horizontal="center" vertical="center" wrapText="1"/>
    </xf>
    <xf numFmtId="0" fontId="3" fillId="8" borderId="6" xfId="0" quotePrefix="1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5" fillId="16" borderId="0" xfId="0" applyFont="1" applyFill="1" applyAlignment="1">
      <alignment horizontal="center" vertical="center"/>
    </xf>
    <xf numFmtId="0" fontId="9" fillId="3" borderId="2" xfId="0" quotePrefix="1" applyFont="1" applyFill="1" applyBorder="1" applyAlignment="1">
      <alignment horizontal="center" vertical="center"/>
    </xf>
    <xf numFmtId="0" fontId="9" fillId="3" borderId="3" xfId="0" quotePrefix="1" applyFont="1" applyFill="1" applyBorder="1" applyAlignment="1">
      <alignment horizontal="center" vertical="center"/>
    </xf>
    <xf numFmtId="0" fontId="9" fillId="3" borderId="2" xfId="0" quotePrefix="1" applyFont="1" applyFill="1" applyBorder="1" applyAlignment="1">
      <alignment horizontal="center" vertical="center" wrapText="1"/>
    </xf>
    <xf numFmtId="0" fontId="9" fillId="3" borderId="3" xfId="0" quotePrefix="1" applyFont="1" applyFill="1" applyBorder="1" applyAlignment="1">
      <alignment horizontal="center" vertical="center" wrapText="1"/>
    </xf>
    <xf numFmtId="0" fontId="53" fillId="5" borderId="0" xfId="0" applyFont="1" applyFill="1" applyAlignment="1">
      <alignment horizontal="center"/>
    </xf>
    <xf numFmtId="0" fontId="14" fillId="3" borderId="0" xfId="0" quotePrefix="1" applyFont="1" applyFill="1" applyAlignment="1">
      <alignment horizontal="center" vertical="center"/>
    </xf>
    <xf numFmtId="0" fontId="42" fillId="12" borderId="1" xfId="0" applyFont="1" applyFill="1" applyBorder="1" applyAlignment="1">
      <alignment horizontal="center" vertical="center" wrapText="1"/>
    </xf>
    <xf numFmtId="0" fontId="2" fillId="12" borderId="1" xfId="0" quotePrefix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39" fillId="0" borderId="15" xfId="0" applyFont="1" applyBorder="1" applyAlignment="1">
      <alignment horizontal="right"/>
    </xf>
    <xf numFmtId="0" fontId="39" fillId="0" borderId="16" xfId="0" applyFont="1" applyBorder="1" applyAlignment="1">
      <alignment horizontal="right"/>
    </xf>
    <xf numFmtId="0" fontId="39" fillId="0" borderId="17" xfId="0" applyFont="1" applyBorder="1" applyAlignment="1">
      <alignment horizontal="right"/>
    </xf>
    <xf numFmtId="0" fontId="39" fillId="0" borderId="18" xfId="0" applyFont="1" applyBorder="1" applyAlignment="1">
      <alignment horizontal="right"/>
    </xf>
    <xf numFmtId="0" fontId="39" fillId="0" borderId="19" xfId="0" applyFont="1" applyBorder="1" applyAlignment="1">
      <alignment horizontal="right"/>
    </xf>
    <xf numFmtId="0" fontId="39" fillId="0" borderId="10" xfId="0" applyFont="1" applyBorder="1" applyAlignment="1">
      <alignment horizontal="right"/>
    </xf>
    <xf numFmtId="0" fontId="40" fillId="12" borderId="1" xfId="0" applyFont="1" applyFill="1" applyBorder="1" applyAlignment="1">
      <alignment horizontal="center" vertical="center"/>
    </xf>
    <xf numFmtId="0" fontId="41" fillId="12" borderId="1" xfId="0" applyFont="1" applyFill="1" applyBorder="1" applyAlignment="1">
      <alignment horizontal="center" vertical="center"/>
    </xf>
    <xf numFmtId="0" fontId="40" fillId="12" borderId="1" xfId="0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31" fillId="0" borderId="4" xfId="0" quotePrefix="1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</cellXfs>
  <cellStyles count="42">
    <cellStyle name="20% - Accent1 2" xfId="19" xr:uid="{78B08DD2-B355-4D5D-A09F-6852AC5BC5BE}"/>
    <cellStyle name="20% - Accent2 2" xfId="23" xr:uid="{2FA31F71-7A20-4554-A73C-C77F205C04CF}"/>
    <cellStyle name="20% - Accent3 2" xfId="27" xr:uid="{C35E8D38-0DC6-4DAA-9331-D068C5B6F387}"/>
    <cellStyle name="20% - Accent4 2" xfId="31" xr:uid="{36C6E568-C477-4C38-980A-5DB6DB715539}"/>
    <cellStyle name="20% - Accent5 2" xfId="35" xr:uid="{84034C90-89D4-4D76-872A-CB7594B9437A}"/>
    <cellStyle name="20% - Accent6 2" xfId="39" xr:uid="{583F7B5A-1574-4296-B4B0-E09F7322012B}"/>
    <cellStyle name="40% - Accent1 2" xfId="20" xr:uid="{D393D846-B2CD-49BC-A08F-1831A9E5770D}"/>
    <cellStyle name="40% - Accent2 2" xfId="24" xr:uid="{BF522429-D5DA-402F-AE33-451869E451B3}"/>
    <cellStyle name="40% - Accent3 2" xfId="28" xr:uid="{475BB898-B543-4B55-8065-BF94527CC15C}"/>
    <cellStyle name="40% - Accent4 2" xfId="32" xr:uid="{CF9AF686-9B3B-4A70-828E-89EEC153CF82}"/>
    <cellStyle name="40% - Accent5 2" xfId="36" xr:uid="{CD5C8DDB-BA36-48EF-B969-043B98CD4B14}"/>
    <cellStyle name="40% - Accent6 2" xfId="40" xr:uid="{3C72262C-253F-4A54-A6B8-3BBF6BEF1E41}"/>
    <cellStyle name="60% - Accent1 2" xfId="21" xr:uid="{318DA737-58AA-4D6E-9ADB-A5783DE561E9}"/>
    <cellStyle name="60% - Accent2 2" xfId="25" xr:uid="{0727BC7A-CDFF-418B-AC56-5656C732B6B5}"/>
    <cellStyle name="60% - Accent3 2" xfId="29" xr:uid="{5A9D1DC5-4A67-4C8F-8669-7D42315B2858}"/>
    <cellStyle name="60% - Accent4 2" xfId="33" xr:uid="{A773206D-A2BB-4B8B-84B5-4524244A68BA}"/>
    <cellStyle name="60% - Accent5 2" xfId="37" xr:uid="{353B4582-43AE-4748-A2F7-32359C870D7D}"/>
    <cellStyle name="60% - Accent6 2" xfId="41" xr:uid="{4111D224-723A-4C33-8B9E-60F3314495F7}"/>
    <cellStyle name="Accent1 2" xfId="18" xr:uid="{84EECD0D-A242-4024-8CA5-51ADA626A985}"/>
    <cellStyle name="Accent2 2" xfId="22" xr:uid="{A549C064-D055-4A0B-B585-CCF0925DB0D6}"/>
    <cellStyle name="Accent3 2" xfId="26" xr:uid="{3511C8E8-D4DD-422F-9810-E00FDACB088C}"/>
    <cellStyle name="Accent4 2" xfId="30" xr:uid="{8026E566-B197-462E-88D8-6AC103F69553}"/>
    <cellStyle name="Accent5 2" xfId="34" xr:uid="{4A44AD0D-AB17-4E9D-9DEB-CF932BB66BAE}"/>
    <cellStyle name="Accent6 2" xfId="38" xr:uid="{1997BCB0-D440-432A-96BA-106531C44518}"/>
    <cellStyle name="Bad 2" xfId="8" xr:uid="{E7BA2ECC-0413-4D76-9218-E389C799B496}"/>
    <cellStyle name="Calculation 2" xfId="12" xr:uid="{1E0F0C6F-0EB7-4878-B14B-D217F5F03233}"/>
    <cellStyle name="Check Cell 2" xfId="14" xr:uid="{4778FA7D-81B5-401F-807D-2A26428F1CF7}"/>
    <cellStyle name="Explanatory Text 2" xfId="16" xr:uid="{BDFBC648-73A5-4E9E-9753-AC8BA3587940}"/>
    <cellStyle name="Good 2" xfId="7" xr:uid="{4996D263-04BB-4A8E-8085-27F8847A5E71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 2" xfId="10" xr:uid="{BFF19C7D-D95C-48CE-B45B-97C6CA6A5BCD}"/>
    <cellStyle name="Linked Cell 2" xfId="13" xr:uid="{1299577E-103E-4C51-BC4A-4E6BB021113B}"/>
    <cellStyle name="Neutral 2" xfId="9" xr:uid="{07E08CC5-F50A-43DD-8A05-8D4396E60705}"/>
    <cellStyle name="Normal" xfId="0" builtinId="0"/>
    <cellStyle name="Note" xfId="6" builtinId="10" customBuiltin="1"/>
    <cellStyle name="Output 2" xfId="11" xr:uid="{EB9B5CB2-0698-4405-89D3-9BE84019DA0D}"/>
    <cellStyle name="Title" xfId="1" builtinId="15" customBuiltin="1"/>
    <cellStyle name="Total 2" xfId="17" xr:uid="{0A688E32-2290-446A-906B-92FA2BB4D1A7}"/>
    <cellStyle name="Warning Text 2" xfId="15" xr:uid="{B21FF284-2F25-4E4A-B488-084A7A50F3C7}"/>
  </cellStyles>
  <dxfs count="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color rgb="FF002060"/>
      </font>
      <fill>
        <patternFill>
          <bgColor theme="8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color rgb="FF006100"/>
      </font>
      <fill>
        <patternFill>
          <bgColor rgb="FFC6EFCE"/>
        </patternFill>
      </fill>
    </dxf>
    <dxf>
      <font>
        <color theme="0" tint="-0.1499679555650502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 tint="-0.14996795556505021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color theme="0" tint="-0.24994659260841701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color rgb="FF002060"/>
      </font>
      <fill>
        <patternFill>
          <bgColor theme="8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 tint="-0.1499679555650502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FFF00"/>
          <bgColor rgb="FF000000"/>
        </patternFill>
      </fill>
    </dxf>
  </dxfs>
  <tableStyles count="1" defaultTableStyle="TableStyleMedium9" defaultPivotStyle="PivotStyleLight16">
    <tableStyle name="Invisible" pivot="0" table="0" count="0" xr9:uid="{00000000-0011-0000-FFFF-FFFF00000000}"/>
  </tableStyles>
  <colors>
    <mruColors>
      <color rgb="FF66FF33"/>
      <color rgb="FF99FF66"/>
      <color rgb="FFC2FC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175907</xdr:colOff>
      <xdr:row>8</xdr:row>
      <xdr:rowOff>74840</xdr:rowOff>
    </xdr:from>
    <xdr:to>
      <xdr:col>7</xdr:col>
      <xdr:colOff>873243</xdr:colOff>
      <xdr:row>11</xdr:row>
      <xdr:rowOff>111399</xdr:rowOff>
    </xdr:to>
    <xdr:pic>
      <xdr:nvPicPr>
        <xdr:cNvPr id="2" name="Picture 1" descr="ZoneLogo edit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9121" y="265340"/>
          <a:ext cx="687811" cy="811531"/>
        </a:xfrm>
        <a:prstGeom prst="rect">
          <a:avLst/>
        </a:prstGeom>
      </xdr:spPr>
    </xdr:pic>
    <xdr:clientData/>
  </xdr:twoCellAnchor>
  <xdr:twoCellAnchor editAs="oneCell">
    <xdr:from>
      <xdr:col>8</xdr:col>
      <xdr:colOff>542396</xdr:colOff>
      <xdr:row>7</xdr:row>
      <xdr:rowOff>185209</xdr:rowOff>
    </xdr:from>
    <xdr:to>
      <xdr:col>10</xdr:col>
      <xdr:colOff>115023</xdr:colOff>
      <xdr:row>11</xdr:row>
      <xdr:rowOff>172839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46250" y="370417"/>
          <a:ext cx="4335127" cy="993047"/>
        </a:xfrm>
        <a:prstGeom prst="rect">
          <a:avLst/>
        </a:prstGeom>
        <a:gradFill>
          <a:gsLst>
            <a:gs pos="25000">
              <a:schemeClr val="accent4">
                <a:shade val="51000"/>
                <a:satMod val="130000"/>
              </a:schemeClr>
            </a:gs>
            <a:gs pos="88000">
              <a:schemeClr val="accent4">
                <a:shade val="93000"/>
                <a:satMod val="130000"/>
              </a:schemeClr>
            </a:gs>
            <a:gs pos="100000">
              <a:schemeClr val="accent4">
                <a:shade val="94000"/>
                <a:satMod val="135000"/>
              </a:schemeClr>
            </a:gs>
          </a:gsLst>
        </a:gradFill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wrap="square" rtlCol="0" anchor="ctr"/>
        <a:lstStyle/>
        <a:p>
          <a:pPr algn="ctr"/>
          <a:r>
            <a:rPr lang="en-AU" sz="1400" b="1" i="0" baseline="0">
              <a:latin typeface="Arial Rounded MT Bold" pitchFamily="34" charset="0"/>
              <a:cs typeface="Aharoni" pitchFamily="2" charset="-79"/>
            </a:rPr>
            <a:t>Metropolitan Zone 1 Formal Gymkahana</a:t>
          </a:r>
        </a:p>
        <a:p>
          <a:pPr algn="ctr"/>
          <a:r>
            <a:rPr lang="en-AU" sz="2000" b="1" i="0" baseline="0">
              <a:latin typeface="Arial Rounded MT Bold" pitchFamily="34" charset="0"/>
              <a:cs typeface="Aharoni" pitchFamily="2" charset="-79"/>
            </a:rPr>
            <a:t>J.F. McGILL - 2026</a:t>
          </a:r>
        </a:p>
      </xdr:txBody>
    </xdr:sp>
    <xdr:clientData/>
  </xdr:twoCellAnchor>
  <xdr:twoCellAnchor editAs="oneCell">
    <xdr:from>
      <xdr:col>55</xdr:col>
      <xdr:colOff>94435</xdr:colOff>
      <xdr:row>0</xdr:row>
      <xdr:rowOff>0</xdr:rowOff>
    </xdr:from>
    <xdr:to>
      <xdr:col>58</xdr:col>
      <xdr:colOff>1368604</xdr:colOff>
      <xdr:row>17</xdr:row>
      <xdr:rowOff>226957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196406" y="0"/>
          <a:ext cx="5301342" cy="33077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2</xdr:row>
      <xdr:rowOff>314325</xdr:rowOff>
    </xdr:from>
    <xdr:to>
      <xdr:col>13</xdr:col>
      <xdr:colOff>276225</xdr:colOff>
      <xdr:row>2</xdr:row>
      <xdr:rowOff>314325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10267950" y="809625"/>
          <a:ext cx="4695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398009</xdr:colOff>
      <xdr:row>1</xdr:row>
      <xdr:rowOff>73138</xdr:rowOff>
    </xdr:from>
    <xdr:to>
      <xdr:col>4</xdr:col>
      <xdr:colOff>1349944</xdr:colOff>
      <xdr:row>3</xdr:row>
      <xdr:rowOff>226445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2893559" y="377938"/>
          <a:ext cx="4342835" cy="658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2004" rIns="45720" bIns="0" anchor="ctr" upright="1"/>
        <a:lstStyle/>
        <a:p>
          <a:pPr algn="ctr" rtl="0">
            <a:defRPr sz="1000"/>
          </a:pPr>
          <a:r>
            <a:rPr lang="en-AU" sz="20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SHOW JUMPING</a:t>
          </a:r>
        </a:p>
      </xdr:txBody>
    </xdr:sp>
    <xdr:clientData/>
  </xdr:twoCellAnchor>
  <xdr:twoCellAnchor editAs="oneCell">
    <xdr:from>
      <xdr:col>20</xdr:col>
      <xdr:colOff>206374</xdr:colOff>
      <xdr:row>0</xdr:row>
      <xdr:rowOff>13670</xdr:rowOff>
    </xdr:from>
    <xdr:to>
      <xdr:col>23</xdr:col>
      <xdr:colOff>916779</xdr:colOff>
      <xdr:row>4</xdr:row>
      <xdr:rowOff>133796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427824" y="13670"/>
          <a:ext cx="3796505" cy="1053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BM138"/>
  <sheetViews>
    <sheetView showGridLines="0" tabSelected="1" zoomScale="41" zoomScaleNormal="40" zoomScaleSheetLayoutView="40" workbookViewId="0">
      <pane xSplit="11" ySplit="15" topLeftCell="L80" activePane="bottomRight" state="frozen"/>
      <selection pane="topRight" activeCell="C58" sqref="C58"/>
      <selection pane="bottomLeft" activeCell="C58" sqref="C58"/>
      <selection pane="bottomRight" activeCell="AK96" sqref="AK96"/>
    </sheetView>
  </sheetViews>
  <sheetFormatPr defaultColWidth="8.7265625" defaultRowHeight="20" outlineLevelRow="1" outlineLevelCol="2" x14ac:dyDescent="0.4"/>
  <cols>
    <col min="1" max="1" width="6.7265625" style="1" hidden="1" customWidth="1" outlineLevel="1"/>
    <col min="2" max="2" width="8.81640625" style="25" hidden="1" customWidth="1" outlineLevel="1"/>
    <col min="3" max="3" width="27.1796875" style="25" hidden="1" customWidth="1" outlineLevel="1"/>
    <col min="4" max="4" width="9.54296875" style="25" hidden="1" customWidth="1" outlineLevel="1"/>
    <col min="5" max="5" width="8.453125" style="25" hidden="1" customWidth="1" outlineLevel="1"/>
    <col min="6" max="6" width="7.54296875" style="41" hidden="1" customWidth="1" outlineLevel="1"/>
    <col min="7" max="7" width="16.26953125" hidden="1" customWidth="1" outlineLevel="1"/>
    <col min="8" max="8" width="17.26953125" style="215" customWidth="1" collapsed="1"/>
    <col min="9" max="9" width="27" style="215" customWidth="1"/>
    <col min="10" max="10" width="41.1796875" style="210" customWidth="1" outlineLevel="1"/>
    <col min="11" max="11" width="30.453125" style="210" customWidth="1"/>
    <col min="12" max="12" width="8" style="1" customWidth="1" outlineLevel="1"/>
    <col min="13" max="13" width="8.81640625" style="1" customWidth="1" outlineLevel="1"/>
    <col min="14" max="14" width="8" style="1" customWidth="1" outlineLevel="1"/>
    <col min="15" max="15" width="8.81640625" style="1" customWidth="1" outlineLevel="1"/>
    <col min="16" max="16" width="8" style="1" customWidth="1" outlineLevel="1"/>
    <col min="17" max="17" width="8.54296875" style="1" customWidth="1" outlineLevel="1"/>
    <col min="18" max="18" width="8" style="1" customWidth="1" outlineLevel="1"/>
    <col min="19" max="19" width="8.453125" style="1" customWidth="1" outlineLevel="1"/>
    <col min="20" max="20" width="10.81640625" style="1" customWidth="1" outlineLevel="1"/>
    <col min="21" max="21" width="7.1796875" style="1" customWidth="1" outlineLevel="1"/>
    <col min="22" max="22" width="8.1796875" style="1" customWidth="1" outlineLevel="1"/>
    <col min="23" max="23" width="13.26953125" style="1" customWidth="1" outlineLevel="1"/>
    <col min="24" max="24" width="7.54296875" style="1" customWidth="1" outlineLevel="1"/>
    <col min="25" max="25" width="8.7265625" style="1" customWidth="1" outlineLevel="1"/>
    <col min="26" max="26" width="10.26953125" style="1" customWidth="1" outlineLevel="1"/>
    <col min="27" max="27" width="7.1796875" style="1" customWidth="1" outlineLevel="1"/>
    <col min="28" max="28" width="9.26953125" style="1" customWidth="1" outlineLevel="1"/>
    <col min="29" max="29" width="10.81640625" style="1" customWidth="1" outlineLevel="1"/>
    <col min="30" max="30" width="7.1796875" style="1" customWidth="1" outlineLevel="1"/>
    <col min="31" max="34" width="8.453125" style="1" customWidth="1" outlineLevel="1"/>
    <col min="35" max="35" width="2.26953125" customWidth="1"/>
    <col min="36" max="36" width="11.7265625" style="1" customWidth="1"/>
    <col min="37" max="37" width="11" style="1" customWidth="1"/>
    <col min="38" max="38" width="10.7265625" style="1" hidden="1" customWidth="1"/>
    <col min="39" max="39" width="9.26953125" style="1" customWidth="1" outlineLevel="1"/>
    <col min="40" max="46" width="3.26953125" style="94" customWidth="1" outlineLevel="2"/>
    <col min="47" max="47" width="4.1796875" style="94" customWidth="1" outlineLevel="2"/>
    <col min="48" max="48" width="14.26953125" style="1" customWidth="1"/>
    <col min="49" max="49" width="17.26953125" bestFit="1" customWidth="1"/>
    <col min="53" max="54" width="22.26953125" bestFit="1" customWidth="1"/>
    <col min="55" max="55" width="17.1796875" bestFit="1" customWidth="1"/>
    <col min="56" max="56" width="28.7265625" bestFit="1" customWidth="1"/>
    <col min="58" max="58" width="23" bestFit="1" customWidth="1"/>
    <col min="59" max="59" width="32" bestFit="1" customWidth="1"/>
    <col min="60" max="60" width="15" style="1" bestFit="1" customWidth="1"/>
    <col min="61" max="16384" width="8.7265625" style="1"/>
  </cols>
  <sheetData>
    <row r="1" spans="1:63" ht="15" customHeight="1" outlineLevel="1" x14ac:dyDescent="0.4">
      <c r="A1" s="178"/>
      <c r="B1" s="178"/>
      <c r="C1" s="178"/>
      <c r="D1" s="1"/>
      <c r="E1" s="178"/>
      <c r="F1" s="178"/>
      <c r="G1" s="178"/>
      <c r="H1" s="208"/>
      <c r="I1" s="208"/>
      <c r="J1" s="208">
        <v>3</v>
      </c>
      <c r="K1" s="208">
        <v>4</v>
      </c>
      <c r="L1" s="178">
        <v>5</v>
      </c>
      <c r="M1" s="178">
        <v>6</v>
      </c>
      <c r="N1" s="178">
        <v>7</v>
      </c>
      <c r="O1" s="178">
        <v>8</v>
      </c>
      <c r="P1" s="178">
        <v>9</v>
      </c>
      <c r="Q1" s="178">
        <v>10</v>
      </c>
      <c r="R1" s="178">
        <v>11</v>
      </c>
      <c r="S1" s="178">
        <v>12</v>
      </c>
      <c r="T1" s="178">
        <v>13</v>
      </c>
      <c r="U1" s="178">
        <v>14</v>
      </c>
      <c r="V1" s="178">
        <v>15</v>
      </c>
      <c r="W1" s="178">
        <v>16</v>
      </c>
      <c r="X1" s="178">
        <v>17</v>
      </c>
      <c r="Y1" s="178">
        <v>18</v>
      </c>
      <c r="Z1" s="178">
        <v>19</v>
      </c>
      <c r="AA1" s="178">
        <v>20</v>
      </c>
      <c r="AB1" s="178">
        <v>21</v>
      </c>
      <c r="AC1" s="178">
        <v>22</v>
      </c>
      <c r="AD1" s="178">
        <v>23</v>
      </c>
      <c r="AE1" s="178">
        <v>24</v>
      </c>
      <c r="AF1" s="178"/>
      <c r="AG1" s="178"/>
      <c r="AH1" s="178"/>
      <c r="AI1" s="178">
        <v>27</v>
      </c>
      <c r="AJ1" s="178">
        <v>28</v>
      </c>
      <c r="AK1" s="178">
        <v>29</v>
      </c>
      <c r="AL1" s="178">
        <v>30</v>
      </c>
      <c r="AM1" s="178">
        <v>31</v>
      </c>
      <c r="AN1" s="178">
        <v>32</v>
      </c>
      <c r="AO1" s="178">
        <v>33</v>
      </c>
      <c r="AP1" s="178">
        <v>34</v>
      </c>
      <c r="AQ1" s="178">
        <v>35</v>
      </c>
      <c r="AR1" s="178">
        <v>36</v>
      </c>
      <c r="AS1" s="178">
        <v>37</v>
      </c>
      <c r="AT1" s="178">
        <v>38</v>
      </c>
      <c r="AU1" s="178">
        <v>39</v>
      </c>
      <c r="AV1" s="42">
        <v>40</v>
      </c>
    </row>
    <row r="2" spans="1:63" ht="18" hidden="1" customHeight="1" outlineLevel="1" x14ac:dyDescent="0.4">
      <c r="D2" s="1"/>
      <c r="H2" s="81" t="s">
        <v>0</v>
      </c>
      <c r="I2" s="81"/>
      <c r="J2" s="209"/>
      <c r="S2" s="128" t="s">
        <v>1</v>
      </c>
      <c r="AA2"/>
    </row>
    <row r="3" spans="1:63" ht="18" hidden="1" customHeight="1" outlineLevel="1" x14ac:dyDescent="0.4">
      <c r="D3" s="1"/>
      <c r="H3" s="211" t="s">
        <v>2</v>
      </c>
      <c r="I3" s="211"/>
      <c r="J3" s="212"/>
      <c r="S3" s="128" t="s">
        <v>3</v>
      </c>
      <c r="AA3"/>
    </row>
    <row r="4" spans="1:63" ht="18" hidden="1" customHeight="1" outlineLevel="1" x14ac:dyDescent="0.4">
      <c r="D4" s="1"/>
      <c r="H4" s="211" t="s">
        <v>4</v>
      </c>
      <c r="I4" s="211"/>
      <c r="J4" s="209"/>
      <c r="S4" s="129" t="s">
        <v>5</v>
      </c>
      <c r="AA4"/>
    </row>
    <row r="5" spans="1:63" ht="18.75" hidden="1" customHeight="1" outlineLevel="1" x14ac:dyDescent="0.4">
      <c r="D5" s="1"/>
      <c r="H5" s="213" t="s">
        <v>6</v>
      </c>
      <c r="I5" s="213"/>
      <c r="J5" s="209"/>
    </row>
    <row r="6" spans="1:63" ht="18" hidden="1" customHeight="1" outlineLevel="1" x14ac:dyDescent="0.4">
      <c r="D6" s="1"/>
      <c r="H6" s="213" t="s">
        <v>7</v>
      </c>
      <c r="I6" s="213"/>
      <c r="J6" s="209"/>
      <c r="AJ6" s="228" t="s">
        <v>8</v>
      </c>
      <c r="AK6" s="229"/>
    </row>
    <row r="7" spans="1:63" ht="21" hidden="1" customHeight="1" outlineLevel="1" x14ac:dyDescent="0.4">
      <c r="D7" s="1"/>
      <c r="H7" s="213" t="s">
        <v>9</v>
      </c>
      <c r="I7" s="213"/>
      <c r="J7" s="214"/>
      <c r="K7" s="214"/>
      <c r="L7" s="123"/>
      <c r="M7" s="123"/>
      <c r="N7" s="123"/>
      <c r="O7" s="123"/>
      <c r="AJ7" s="154">
        <f>SUM(AL17:AL127)</f>
        <v>2460</v>
      </c>
      <c r="AK7" s="155" t="b">
        <f ca="1">EXACT($AJ$7,'Club Scores'!$D$54)</f>
        <v>0</v>
      </c>
    </row>
    <row r="8" spans="1:63" x14ac:dyDescent="0.4">
      <c r="D8" s="1"/>
      <c r="H8" s="211"/>
      <c r="I8" s="211"/>
      <c r="J8" s="212"/>
    </row>
    <row r="9" spans="1:63" x14ac:dyDescent="0.4">
      <c r="D9" s="1"/>
      <c r="H9" s="211"/>
      <c r="I9" s="211"/>
      <c r="J9" s="212"/>
    </row>
    <row r="10" spans="1:63" x14ac:dyDescent="0.4">
      <c r="B10" s="26"/>
      <c r="C10" s="26"/>
      <c r="D10" s="1"/>
      <c r="E10" s="26"/>
      <c r="H10" s="212"/>
      <c r="I10" s="212"/>
    </row>
    <row r="11" spans="1:63" x14ac:dyDescent="0.4">
      <c r="B11" s="26"/>
      <c r="C11" s="26"/>
      <c r="D11" s="1"/>
      <c r="E11" s="26"/>
      <c r="H11" s="212"/>
      <c r="I11" s="212"/>
    </row>
    <row r="12" spans="1:63" x14ac:dyDescent="0.4">
      <c r="B12" s="26"/>
      <c r="C12" s="26"/>
      <c r="D12" s="1"/>
      <c r="E12" s="26"/>
      <c r="H12" s="212"/>
      <c r="I12" s="212"/>
    </row>
    <row r="13" spans="1:63" x14ac:dyDescent="0.4">
      <c r="D13" s="1"/>
      <c r="AJ13" s="230">
        <f ca="1">NOW()</f>
        <v>46265.820139930554</v>
      </c>
      <c r="AK13" s="230"/>
      <c r="AL13" s="192" t="s">
        <v>10</v>
      </c>
      <c r="AM13" s="192" t="s">
        <v>10</v>
      </c>
    </row>
    <row r="14" spans="1:63" ht="30" customHeight="1" x14ac:dyDescent="0.35">
      <c r="A14" s="231" t="s">
        <v>11</v>
      </c>
      <c r="B14" s="233" t="s">
        <v>12</v>
      </c>
      <c r="C14" s="233" t="s">
        <v>13</v>
      </c>
      <c r="D14" s="233" t="s">
        <v>14</v>
      </c>
      <c r="E14" s="233" t="s">
        <v>15</v>
      </c>
      <c r="F14" s="233" t="s">
        <v>16</v>
      </c>
      <c r="G14" s="242" t="s">
        <v>17</v>
      </c>
      <c r="H14" s="240" t="s">
        <v>18</v>
      </c>
      <c r="I14" s="237" t="s">
        <v>19</v>
      </c>
      <c r="J14" s="237" t="s">
        <v>20</v>
      </c>
      <c r="K14" s="237" t="s">
        <v>21</v>
      </c>
      <c r="L14" s="235" t="s">
        <v>22</v>
      </c>
      <c r="M14" s="236"/>
      <c r="N14" s="235" t="s">
        <v>23</v>
      </c>
      <c r="O14" s="236"/>
      <c r="P14" s="235" t="s">
        <v>24</v>
      </c>
      <c r="Q14" s="236"/>
      <c r="R14" s="235" t="s">
        <v>25</v>
      </c>
      <c r="S14" s="236"/>
      <c r="T14" s="235" t="s">
        <v>26</v>
      </c>
      <c r="U14" s="244"/>
      <c r="V14" s="236"/>
      <c r="W14" s="235" t="s">
        <v>27</v>
      </c>
      <c r="X14" s="244"/>
      <c r="Y14" s="236"/>
      <c r="Z14" s="235" t="s">
        <v>28</v>
      </c>
      <c r="AA14" s="244"/>
      <c r="AB14" s="236"/>
      <c r="AC14" s="235" t="s">
        <v>29</v>
      </c>
      <c r="AD14" s="244"/>
      <c r="AE14" s="236"/>
      <c r="AF14" s="207"/>
      <c r="AG14" s="207"/>
      <c r="AH14" s="207"/>
      <c r="AJ14" s="245" t="s">
        <v>30</v>
      </c>
      <c r="AK14" s="226" t="s">
        <v>31</v>
      </c>
      <c r="AL14" s="226" t="s">
        <v>32</v>
      </c>
      <c r="AM14" s="226" t="s">
        <v>33</v>
      </c>
      <c r="AN14" s="224" t="s">
        <v>34</v>
      </c>
      <c r="AO14" s="225"/>
      <c r="AP14" s="225"/>
      <c r="AQ14" s="225"/>
      <c r="AR14" s="225"/>
      <c r="AS14" s="225"/>
      <c r="AT14" s="225"/>
      <c r="AU14" s="225"/>
      <c r="AV14" s="225"/>
      <c r="BH14"/>
      <c r="BI14"/>
      <c r="BJ14"/>
      <c r="BK14"/>
    </row>
    <row r="15" spans="1:63" ht="18" customHeight="1" x14ac:dyDescent="0.35">
      <c r="A15" s="232" t="s">
        <v>35</v>
      </c>
      <c r="B15" s="239"/>
      <c r="C15" s="234"/>
      <c r="D15" s="234"/>
      <c r="E15" s="234"/>
      <c r="F15" s="234"/>
      <c r="G15" s="243"/>
      <c r="H15" s="241"/>
      <c r="I15" s="238"/>
      <c r="J15" s="238"/>
      <c r="K15" s="238"/>
      <c r="L15" s="3" t="s">
        <v>36</v>
      </c>
      <c r="M15" s="3" t="s">
        <v>37</v>
      </c>
      <c r="N15" s="3" t="s">
        <v>36</v>
      </c>
      <c r="O15" s="3" t="s">
        <v>37</v>
      </c>
      <c r="P15" s="3" t="s">
        <v>36</v>
      </c>
      <c r="Q15" s="3" t="s">
        <v>37</v>
      </c>
      <c r="R15" s="3" t="s">
        <v>36</v>
      </c>
      <c r="S15" s="3" t="s">
        <v>37</v>
      </c>
      <c r="T15" s="29" t="s">
        <v>38</v>
      </c>
      <c r="U15" s="3" t="s">
        <v>36</v>
      </c>
      <c r="V15" s="3" t="s">
        <v>37</v>
      </c>
      <c r="W15" s="29" t="s">
        <v>38</v>
      </c>
      <c r="X15" s="3" t="s">
        <v>36</v>
      </c>
      <c r="Y15" s="3" t="s">
        <v>37</v>
      </c>
      <c r="Z15" s="29" t="s">
        <v>38</v>
      </c>
      <c r="AA15" s="3" t="s">
        <v>36</v>
      </c>
      <c r="AB15" s="3" t="s">
        <v>37</v>
      </c>
      <c r="AC15" s="29" t="s">
        <v>38</v>
      </c>
      <c r="AD15" s="3" t="s">
        <v>36</v>
      </c>
      <c r="AE15" s="3" t="s">
        <v>37</v>
      </c>
      <c r="AF15" s="29" t="s">
        <v>38</v>
      </c>
      <c r="AG15" s="3" t="s">
        <v>36</v>
      </c>
      <c r="AH15" s="3" t="s">
        <v>37</v>
      </c>
      <c r="AJ15" s="227"/>
      <c r="AK15" s="227"/>
      <c r="AL15" s="227"/>
      <c r="AM15" s="227"/>
      <c r="AN15" s="224"/>
      <c r="AO15" s="225"/>
      <c r="AP15" s="225"/>
      <c r="AQ15" s="225"/>
      <c r="AR15" s="225"/>
      <c r="AS15" s="225"/>
      <c r="AT15" s="225"/>
      <c r="AU15" s="225"/>
      <c r="AV15" s="225"/>
      <c r="BH15"/>
      <c r="BI15"/>
      <c r="BJ15"/>
      <c r="BK15"/>
    </row>
    <row r="16" spans="1:63" s="69" customFormat="1" ht="25.9" customHeight="1" x14ac:dyDescent="0.35">
      <c r="A16" s="136">
        <v>1</v>
      </c>
      <c r="B16"/>
      <c r="C16" s="170"/>
      <c r="D16" s="170"/>
      <c r="E16" s="170"/>
      <c r="F16" s="170"/>
      <c r="G16" s="170"/>
      <c r="H16" s="216" t="s">
        <v>423</v>
      </c>
      <c r="I16" s="216"/>
      <c r="J16" s="217"/>
      <c r="K16" s="217"/>
      <c r="L16" s="186"/>
      <c r="M16" s="185"/>
      <c r="N16" s="171"/>
      <c r="O16" s="171"/>
      <c r="P16" s="191"/>
      <c r="Q16" s="191"/>
      <c r="R16" s="190"/>
      <c r="S16" s="191"/>
      <c r="T16" s="189"/>
      <c r="U16" s="171"/>
      <c r="V16" s="171"/>
      <c r="W16" s="189"/>
      <c r="X16" s="171"/>
      <c r="Y16" s="171"/>
      <c r="Z16" s="189"/>
      <c r="AA16" s="171"/>
      <c r="AB16" s="171"/>
      <c r="AC16" s="189"/>
      <c r="AD16" s="171"/>
      <c r="AE16" s="171"/>
      <c r="AF16" s="171"/>
      <c r="AG16" s="171"/>
      <c r="AH16" s="171"/>
      <c r="AI16" s="51"/>
      <c r="AJ16" s="188"/>
      <c r="AK16" s="187" t="s">
        <v>40</v>
      </c>
      <c r="AL16" s="187"/>
      <c r="AM16" s="187"/>
      <c r="AN16" s="94"/>
      <c r="AO16" s="94"/>
      <c r="AP16" s="94"/>
      <c r="AQ16" s="94"/>
      <c r="AR16" s="94"/>
      <c r="AS16" s="94"/>
      <c r="AT16" s="94"/>
      <c r="AU16" s="94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63" s="69" customFormat="1" ht="28.9" customHeight="1" x14ac:dyDescent="0.35">
      <c r="A17" s="136">
        <v>21</v>
      </c>
      <c r="B17"/>
      <c r="C17" s="170"/>
      <c r="D17" s="170"/>
      <c r="E17" s="170"/>
      <c r="F17" s="173">
        <v>2</v>
      </c>
      <c r="G17" s="170" t="s">
        <v>46</v>
      </c>
      <c r="H17" s="38">
        <v>1</v>
      </c>
      <c r="I17" s="38" t="s">
        <v>403</v>
      </c>
      <c r="J17" s="133" t="s">
        <v>404</v>
      </c>
      <c r="K17" s="133" t="s">
        <v>405</v>
      </c>
      <c r="L17" s="168"/>
      <c r="M17" s="169">
        <f t="shared" ref="M17:M22" si="0">IF(L17=0,,IF(L17&gt;10,,11-(L17)))</f>
        <v>0</v>
      </c>
      <c r="N17" s="168"/>
      <c r="O17" s="169">
        <f t="shared" ref="O17:O22" si="1">IF(N17=0,,IF(N17&gt;10,,11-(N17)))</f>
        <v>0</v>
      </c>
      <c r="P17" s="168"/>
      <c r="Q17" s="169">
        <f t="shared" ref="Q17:Q22" si="2">IF(P17=0,,IF(P17&gt;10,,11-(P17)))</f>
        <v>0</v>
      </c>
      <c r="R17" s="168"/>
      <c r="S17" s="169">
        <f t="shared" ref="S17:S22" si="3">IF(R17=0,,IF(R17&gt;10,,11-(R17)))</f>
        <v>0</v>
      </c>
      <c r="T17" s="30"/>
      <c r="U17" s="168"/>
      <c r="V17" s="169">
        <f t="shared" ref="V17:V22" si="4">IF(U17=0,,IF(U17&gt;10,,11-(U17)))</f>
        <v>0</v>
      </c>
      <c r="W17" s="30"/>
      <c r="X17" s="168"/>
      <c r="Y17" s="169">
        <f t="shared" ref="Y17:Y22" si="5">IF(X17=0,,IF(X17&gt;10,,11-(X17)))</f>
        <v>0</v>
      </c>
      <c r="Z17" s="30"/>
      <c r="AA17" s="168"/>
      <c r="AB17" s="169">
        <f t="shared" ref="AB17:AB22" si="6">IF(AA17=0,,IF(AA17&gt;10,,11-(AA17)))</f>
        <v>0</v>
      </c>
      <c r="AC17" s="30"/>
      <c r="AD17" s="168"/>
      <c r="AE17" s="169">
        <f t="shared" ref="AE17:AE22" si="7">IF(AD17=0,,IF(AD17&gt;10,,11-(AD17)))</f>
        <v>0</v>
      </c>
      <c r="AF17" s="169"/>
      <c r="AG17" s="169"/>
      <c r="AH17" s="169">
        <f t="shared" ref="AH17:AH22" si="8">IF(AG17=0,,IF(AG17&gt;10,,11-(AG17)))</f>
        <v>0</v>
      </c>
      <c r="AI17" s="51"/>
      <c r="AJ17" s="153">
        <f t="shared" ref="AJ17:AJ25" si="9">M17+O17+Q17+V17+Y17+AB17+AE17+S17+AH17</f>
        <v>0</v>
      </c>
      <c r="AK17" s="177"/>
      <c r="AL17" s="153">
        <f t="shared" ref="AL17:AL25" si="10">M17+O17+Q17+V17+Y17+AB17+AE17+S17+AH17</f>
        <v>0</v>
      </c>
      <c r="AM17" s="153">
        <f t="shared" ref="AM17:AM25" si="11">M17+O17+Q17+V17+Y17+AB17+AE17+S17+AH17</f>
        <v>0</v>
      </c>
      <c r="AN17" s="95">
        <f t="shared" ref="AN17:AN48" si="12">L17</f>
        <v>0</v>
      </c>
      <c r="AO17" s="95">
        <f t="shared" ref="AO17:AO48" si="13">N17</f>
        <v>0</v>
      </c>
      <c r="AP17" s="95">
        <f t="shared" ref="AP17:AP48" si="14">P17</f>
        <v>0</v>
      </c>
      <c r="AQ17" s="95">
        <f t="shared" ref="AQ17:AQ48" si="15">R17</f>
        <v>0</v>
      </c>
      <c r="AR17" s="95">
        <f t="shared" ref="AR17:AR48" si="16">U17</f>
        <v>0</v>
      </c>
      <c r="AS17" s="95">
        <f t="shared" ref="AS17:AS48" si="17">X17</f>
        <v>0</v>
      </c>
      <c r="AT17" s="95">
        <f t="shared" ref="AT17:AT48" si="18">AA17</f>
        <v>0</v>
      </c>
      <c r="AU17" s="95">
        <f t="shared" ref="AU17:AU48" si="19">AD17</f>
        <v>0</v>
      </c>
      <c r="AV17" s="95">
        <f t="shared" ref="AV17:AV48" si="20">AG17</f>
        <v>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 s="69" customFormat="1" ht="28.9" customHeight="1" x14ac:dyDescent="0.35">
      <c r="A18" s="136"/>
      <c r="B18"/>
      <c r="C18" s="170"/>
      <c r="D18" s="170"/>
      <c r="E18" s="170"/>
      <c r="F18" s="173"/>
      <c r="G18" s="170"/>
      <c r="H18" s="38">
        <v>2</v>
      </c>
      <c r="I18" s="38" t="s">
        <v>406</v>
      </c>
      <c r="J18" s="133" t="s">
        <v>407</v>
      </c>
      <c r="K18" s="133" t="s">
        <v>405</v>
      </c>
      <c r="L18" s="168"/>
      <c r="M18" s="169">
        <f t="shared" si="0"/>
        <v>0</v>
      </c>
      <c r="N18" s="168"/>
      <c r="O18" s="169">
        <f t="shared" si="1"/>
        <v>0</v>
      </c>
      <c r="P18" s="168"/>
      <c r="Q18" s="169">
        <f t="shared" si="2"/>
        <v>0</v>
      </c>
      <c r="R18" s="168"/>
      <c r="S18" s="169">
        <f t="shared" si="3"/>
        <v>0</v>
      </c>
      <c r="T18" s="30"/>
      <c r="U18" s="168"/>
      <c r="V18" s="169">
        <f t="shared" si="4"/>
        <v>0</v>
      </c>
      <c r="W18" s="30"/>
      <c r="X18" s="168"/>
      <c r="Y18" s="169">
        <f t="shared" si="5"/>
        <v>0</v>
      </c>
      <c r="Z18" s="30"/>
      <c r="AA18" s="168"/>
      <c r="AB18" s="169">
        <f t="shared" si="6"/>
        <v>0</v>
      </c>
      <c r="AC18" s="30"/>
      <c r="AD18" s="168"/>
      <c r="AE18" s="169">
        <f t="shared" si="7"/>
        <v>0</v>
      </c>
      <c r="AF18" s="169"/>
      <c r="AG18" s="169"/>
      <c r="AH18" s="169">
        <f t="shared" si="8"/>
        <v>0</v>
      </c>
      <c r="AI18" s="51"/>
      <c r="AJ18" s="153">
        <f t="shared" si="9"/>
        <v>0</v>
      </c>
      <c r="AK18" s="177"/>
      <c r="AL18" s="153">
        <f t="shared" si="10"/>
        <v>0</v>
      </c>
      <c r="AM18" s="153">
        <f t="shared" si="11"/>
        <v>0</v>
      </c>
      <c r="AN18" s="95">
        <f t="shared" si="12"/>
        <v>0</v>
      </c>
      <c r="AO18" s="95">
        <f t="shared" si="13"/>
        <v>0</v>
      </c>
      <c r="AP18" s="95">
        <f t="shared" si="14"/>
        <v>0</v>
      </c>
      <c r="AQ18" s="95">
        <f t="shared" si="15"/>
        <v>0</v>
      </c>
      <c r="AR18" s="95">
        <f t="shared" si="16"/>
        <v>0</v>
      </c>
      <c r="AS18" s="95">
        <f t="shared" si="17"/>
        <v>0</v>
      </c>
      <c r="AT18" s="95">
        <f t="shared" si="18"/>
        <v>0</v>
      </c>
      <c r="AU18" s="95">
        <f t="shared" si="19"/>
        <v>0</v>
      </c>
      <c r="AV18" s="95">
        <f t="shared" si="20"/>
        <v>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</row>
    <row r="19" spans="1:63" s="69" customFormat="1" ht="28.9" customHeight="1" x14ac:dyDescent="0.35">
      <c r="A19" s="136"/>
      <c r="B19"/>
      <c r="C19" s="170"/>
      <c r="D19" s="170"/>
      <c r="E19" s="170"/>
      <c r="F19" s="173"/>
      <c r="G19" s="170"/>
      <c r="H19" s="38">
        <v>3</v>
      </c>
      <c r="I19" s="38" t="s">
        <v>408</v>
      </c>
      <c r="J19" s="133" t="s">
        <v>409</v>
      </c>
      <c r="K19" s="133" t="s">
        <v>66</v>
      </c>
      <c r="L19" s="168"/>
      <c r="M19" s="169">
        <f t="shared" si="0"/>
        <v>0</v>
      </c>
      <c r="N19" s="168"/>
      <c r="O19" s="169">
        <f t="shared" si="1"/>
        <v>0</v>
      </c>
      <c r="P19" s="168"/>
      <c r="Q19" s="169">
        <f t="shared" si="2"/>
        <v>0</v>
      </c>
      <c r="R19" s="168"/>
      <c r="S19" s="169">
        <f t="shared" si="3"/>
        <v>0</v>
      </c>
      <c r="T19" s="30"/>
      <c r="U19" s="168"/>
      <c r="V19" s="169">
        <f t="shared" si="4"/>
        <v>0</v>
      </c>
      <c r="W19" s="30"/>
      <c r="X19" s="168"/>
      <c r="Y19" s="169">
        <f t="shared" si="5"/>
        <v>0</v>
      </c>
      <c r="Z19" s="30"/>
      <c r="AA19" s="168"/>
      <c r="AB19" s="169">
        <f t="shared" si="6"/>
        <v>0</v>
      </c>
      <c r="AC19" s="30"/>
      <c r="AD19" s="168"/>
      <c r="AE19" s="169">
        <f t="shared" si="7"/>
        <v>0</v>
      </c>
      <c r="AF19" s="169"/>
      <c r="AG19" s="169"/>
      <c r="AH19" s="169">
        <f t="shared" si="8"/>
        <v>0</v>
      </c>
      <c r="AI19" s="51"/>
      <c r="AJ19" s="153">
        <f t="shared" si="9"/>
        <v>0</v>
      </c>
      <c r="AK19" s="177"/>
      <c r="AL19" s="153">
        <f t="shared" si="10"/>
        <v>0</v>
      </c>
      <c r="AM19" s="153">
        <f t="shared" si="11"/>
        <v>0</v>
      </c>
      <c r="AN19" s="95">
        <f t="shared" si="12"/>
        <v>0</v>
      </c>
      <c r="AO19" s="95">
        <f t="shared" si="13"/>
        <v>0</v>
      </c>
      <c r="AP19" s="95">
        <f t="shared" si="14"/>
        <v>0</v>
      </c>
      <c r="AQ19" s="95">
        <f t="shared" si="15"/>
        <v>0</v>
      </c>
      <c r="AR19" s="95">
        <f t="shared" si="16"/>
        <v>0</v>
      </c>
      <c r="AS19" s="95">
        <f t="shared" si="17"/>
        <v>0</v>
      </c>
      <c r="AT19" s="95">
        <f t="shared" si="18"/>
        <v>0</v>
      </c>
      <c r="AU19" s="95">
        <f t="shared" si="19"/>
        <v>0</v>
      </c>
      <c r="AV19" s="95">
        <f t="shared" si="20"/>
        <v>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 s="69" customFormat="1" ht="28.9" customHeight="1" x14ac:dyDescent="0.35">
      <c r="A20" s="136">
        <v>21</v>
      </c>
      <c r="B20"/>
      <c r="C20" s="170"/>
      <c r="D20" s="170"/>
      <c r="E20" s="170"/>
      <c r="F20" s="173">
        <v>2</v>
      </c>
      <c r="G20" s="170" t="s">
        <v>46</v>
      </c>
      <c r="H20" s="38">
        <v>4</v>
      </c>
      <c r="I20" s="38" t="s">
        <v>410</v>
      </c>
      <c r="J20" s="133" t="s">
        <v>411</v>
      </c>
      <c r="K20" s="133" t="s">
        <v>43</v>
      </c>
      <c r="L20" s="168"/>
      <c r="M20" s="169">
        <f t="shared" si="0"/>
        <v>0</v>
      </c>
      <c r="N20" s="168"/>
      <c r="O20" s="169">
        <f t="shared" si="1"/>
        <v>0</v>
      </c>
      <c r="P20" s="168"/>
      <c r="Q20" s="169">
        <f t="shared" si="2"/>
        <v>0</v>
      </c>
      <c r="R20" s="168"/>
      <c r="S20" s="169">
        <f t="shared" si="3"/>
        <v>0</v>
      </c>
      <c r="T20" s="30"/>
      <c r="U20" s="168"/>
      <c r="V20" s="169">
        <f t="shared" si="4"/>
        <v>0</v>
      </c>
      <c r="W20" s="30"/>
      <c r="X20" s="168"/>
      <c r="Y20" s="169">
        <f t="shared" si="5"/>
        <v>0</v>
      </c>
      <c r="Z20" s="30"/>
      <c r="AA20" s="168"/>
      <c r="AB20" s="169">
        <f t="shared" si="6"/>
        <v>0</v>
      </c>
      <c r="AC20" s="30"/>
      <c r="AD20" s="168"/>
      <c r="AE20" s="169">
        <f t="shared" si="7"/>
        <v>0</v>
      </c>
      <c r="AF20" s="169"/>
      <c r="AG20" s="169"/>
      <c r="AH20" s="169">
        <f t="shared" si="8"/>
        <v>0</v>
      </c>
      <c r="AI20" s="51"/>
      <c r="AJ20" s="153">
        <f t="shared" si="9"/>
        <v>0</v>
      </c>
      <c r="AK20" s="177"/>
      <c r="AL20" s="153">
        <f t="shared" si="10"/>
        <v>0</v>
      </c>
      <c r="AM20" s="153">
        <f t="shared" si="11"/>
        <v>0</v>
      </c>
      <c r="AN20" s="95">
        <f t="shared" si="12"/>
        <v>0</v>
      </c>
      <c r="AO20" s="95">
        <f t="shared" si="13"/>
        <v>0</v>
      </c>
      <c r="AP20" s="95">
        <f t="shared" si="14"/>
        <v>0</v>
      </c>
      <c r="AQ20" s="95">
        <f t="shared" si="15"/>
        <v>0</v>
      </c>
      <c r="AR20" s="95">
        <f t="shared" si="16"/>
        <v>0</v>
      </c>
      <c r="AS20" s="95">
        <f t="shared" si="17"/>
        <v>0</v>
      </c>
      <c r="AT20" s="95">
        <f t="shared" si="18"/>
        <v>0</v>
      </c>
      <c r="AU20" s="95">
        <f t="shared" si="19"/>
        <v>0</v>
      </c>
      <c r="AV20" s="95">
        <f t="shared" si="20"/>
        <v>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 s="69" customFormat="1" ht="28.9" customHeight="1" x14ac:dyDescent="0.35">
      <c r="A21" s="136"/>
      <c r="B21"/>
      <c r="C21" s="170"/>
      <c r="D21" s="170"/>
      <c r="E21" s="170"/>
      <c r="F21" s="173"/>
      <c r="G21" s="170"/>
      <c r="H21" s="38">
        <v>5</v>
      </c>
      <c r="I21" s="38" t="s">
        <v>412</v>
      </c>
      <c r="J21" s="133" t="s">
        <v>413</v>
      </c>
      <c r="K21" s="133" t="s">
        <v>414</v>
      </c>
      <c r="L21" s="168"/>
      <c r="M21" s="169">
        <f t="shared" si="0"/>
        <v>0</v>
      </c>
      <c r="N21" s="168"/>
      <c r="O21" s="169">
        <f t="shared" si="1"/>
        <v>0</v>
      </c>
      <c r="P21" s="168"/>
      <c r="Q21" s="169">
        <f t="shared" si="2"/>
        <v>0</v>
      </c>
      <c r="R21" s="168"/>
      <c r="S21" s="169">
        <f t="shared" si="3"/>
        <v>0</v>
      </c>
      <c r="T21" s="30"/>
      <c r="U21" s="168"/>
      <c r="V21" s="169">
        <f t="shared" si="4"/>
        <v>0</v>
      </c>
      <c r="W21" s="30"/>
      <c r="X21" s="168"/>
      <c r="Y21" s="169">
        <f t="shared" si="5"/>
        <v>0</v>
      </c>
      <c r="Z21" s="30"/>
      <c r="AA21" s="168"/>
      <c r="AB21" s="169">
        <f t="shared" si="6"/>
        <v>0</v>
      </c>
      <c r="AC21" s="30"/>
      <c r="AD21" s="168"/>
      <c r="AE21" s="169">
        <f t="shared" si="7"/>
        <v>0</v>
      </c>
      <c r="AF21" s="169"/>
      <c r="AG21" s="169"/>
      <c r="AH21" s="169">
        <f t="shared" si="8"/>
        <v>0</v>
      </c>
      <c r="AI21" s="51"/>
      <c r="AJ21" s="153">
        <f t="shared" si="9"/>
        <v>0</v>
      </c>
      <c r="AK21" s="177"/>
      <c r="AL21" s="153">
        <f t="shared" si="10"/>
        <v>0</v>
      </c>
      <c r="AM21" s="153">
        <f t="shared" si="11"/>
        <v>0</v>
      </c>
      <c r="AN21" s="95">
        <f t="shared" si="12"/>
        <v>0</v>
      </c>
      <c r="AO21" s="95">
        <f t="shared" si="13"/>
        <v>0</v>
      </c>
      <c r="AP21" s="95">
        <f t="shared" si="14"/>
        <v>0</v>
      </c>
      <c r="AQ21" s="95">
        <f t="shared" si="15"/>
        <v>0</v>
      </c>
      <c r="AR21" s="95">
        <f t="shared" si="16"/>
        <v>0</v>
      </c>
      <c r="AS21" s="95">
        <f t="shared" si="17"/>
        <v>0</v>
      </c>
      <c r="AT21" s="95">
        <f t="shared" si="18"/>
        <v>0</v>
      </c>
      <c r="AU21" s="95">
        <f t="shared" si="19"/>
        <v>0</v>
      </c>
      <c r="AV21" s="95">
        <f t="shared" si="20"/>
        <v>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</row>
    <row r="22" spans="1:63" s="69" customFormat="1" ht="28.9" customHeight="1" x14ac:dyDescent="0.35">
      <c r="A22" s="136"/>
      <c r="B22"/>
      <c r="C22" s="170"/>
      <c r="D22" s="170"/>
      <c r="E22" s="170"/>
      <c r="F22" s="173"/>
      <c r="G22" s="170"/>
      <c r="H22" s="38">
        <v>6</v>
      </c>
      <c r="I22" s="38" t="s">
        <v>415</v>
      </c>
      <c r="J22" s="133" t="s">
        <v>416</v>
      </c>
      <c r="K22" s="133" t="s">
        <v>66</v>
      </c>
      <c r="L22" s="168"/>
      <c r="M22" s="169">
        <f t="shared" si="0"/>
        <v>0</v>
      </c>
      <c r="N22" s="168"/>
      <c r="O22" s="169">
        <f t="shared" si="1"/>
        <v>0</v>
      </c>
      <c r="P22" s="168"/>
      <c r="Q22" s="169">
        <f t="shared" si="2"/>
        <v>0</v>
      </c>
      <c r="R22" s="168"/>
      <c r="S22" s="169">
        <f t="shared" si="3"/>
        <v>0</v>
      </c>
      <c r="T22" s="30"/>
      <c r="U22" s="168"/>
      <c r="V22" s="169">
        <f t="shared" si="4"/>
        <v>0</v>
      </c>
      <c r="W22" s="30"/>
      <c r="X22" s="168"/>
      <c r="Y22" s="169">
        <f t="shared" si="5"/>
        <v>0</v>
      </c>
      <c r="Z22" s="30"/>
      <c r="AA22" s="168"/>
      <c r="AB22" s="169">
        <f t="shared" si="6"/>
        <v>0</v>
      </c>
      <c r="AC22" s="30"/>
      <c r="AD22" s="168"/>
      <c r="AE22" s="169">
        <f t="shared" si="7"/>
        <v>0</v>
      </c>
      <c r="AF22" s="169"/>
      <c r="AG22" s="169"/>
      <c r="AH22" s="169">
        <f t="shared" si="8"/>
        <v>0</v>
      </c>
      <c r="AI22" s="51"/>
      <c r="AJ22" s="153">
        <f t="shared" si="9"/>
        <v>0</v>
      </c>
      <c r="AK22" s="177"/>
      <c r="AL22" s="153">
        <f t="shared" si="10"/>
        <v>0</v>
      </c>
      <c r="AM22" s="153">
        <f t="shared" si="11"/>
        <v>0</v>
      </c>
      <c r="AN22" s="95">
        <f t="shared" si="12"/>
        <v>0</v>
      </c>
      <c r="AO22" s="95">
        <f t="shared" si="13"/>
        <v>0</v>
      </c>
      <c r="AP22" s="95">
        <f t="shared" si="14"/>
        <v>0</v>
      </c>
      <c r="AQ22" s="95">
        <f t="shared" si="15"/>
        <v>0</v>
      </c>
      <c r="AR22" s="95">
        <f t="shared" si="16"/>
        <v>0</v>
      </c>
      <c r="AS22" s="95">
        <f t="shared" si="17"/>
        <v>0</v>
      </c>
      <c r="AT22" s="95">
        <f t="shared" si="18"/>
        <v>0</v>
      </c>
      <c r="AU22" s="95">
        <f t="shared" si="19"/>
        <v>0</v>
      </c>
      <c r="AV22" s="95">
        <f t="shared" si="20"/>
        <v>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</row>
    <row r="23" spans="1:63" s="69" customFormat="1" ht="28.9" customHeight="1" x14ac:dyDescent="0.35">
      <c r="A23" s="136">
        <v>21</v>
      </c>
      <c r="B23"/>
      <c r="C23" s="170"/>
      <c r="D23" s="170"/>
      <c r="E23" s="170"/>
      <c r="F23" s="173">
        <v>2</v>
      </c>
      <c r="G23" s="170" t="s">
        <v>46</v>
      </c>
      <c r="H23" s="38">
        <v>7</v>
      </c>
      <c r="I23" s="38" t="s">
        <v>417</v>
      </c>
      <c r="J23" s="133" t="s">
        <v>418</v>
      </c>
      <c r="K23" s="133" t="s">
        <v>65</v>
      </c>
      <c r="L23" s="168"/>
      <c r="M23" s="169">
        <f t="shared" ref="M23:M25" si="21">IF(L23=0,,IF(L23&gt;10,,11-(L23)))</f>
        <v>0</v>
      </c>
      <c r="N23" s="168"/>
      <c r="O23" s="169">
        <f t="shared" ref="O23:O25" si="22">IF(N23=0,,IF(N23&gt;10,,11-(N23)))</f>
        <v>0</v>
      </c>
      <c r="P23" s="168"/>
      <c r="Q23" s="169">
        <f t="shared" ref="Q23:Q25" si="23">IF(P23=0,,IF(P23&gt;10,,11-(P23)))</f>
        <v>0</v>
      </c>
      <c r="R23" s="168"/>
      <c r="S23" s="169">
        <f t="shared" ref="S23:S25" si="24">IF(R23=0,,IF(R23&gt;10,,11-(R23)))</f>
        <v>0</v>
      </c>
      <c r="T23" s="30"/>
      <c r="U23" s="168"/>
      <c r="V23" s="169">
        <f t="shared" ref="V23:V25" si="25">IF(U23=0,,IF(U23&gt;10,,11-(U23)))</f>
        <v>0</v>
      </c>
      <c r="W23" s="30"/>
      <c r="X23" s="168"/>
      <c r="Y23" s="169">
        <f t="shared" ref="Y23:Y25" si="26">IF(X23=0,,IF(X23&gt;10,,11-(X23)))</f>
        <v>0</v>
      </c>
      <c r="Z23" s="30"/>
      <c r="AA23" s="168"/>
      <c r="AB23" s="169">
        <f t="shared" ref="AB23:AB25" si="27">IF(AA23=0,,IF(AA23&gt;10,,11-(AA23)))</f>
        <v>0</v>
      </c>
      <c r="AC23" s="30"/>
      <c r="AD23" s="168"/>
      <c r="AE23" s="169">
        <f t="shared" ref="AE23:AE25" si="28">IF(AD23=0,,IF(AD23&gt;10,,11-(AD23)))</f>
        <v>0</v>
      </c>
      <c r="AF23" s="169"/>
      <c r="AG23" s="169"/>
      <c r="AH23" s="169">
        <f t="shared" ref="AH23:AH25" si="29">IF(AG23=0,,IF(AG23&gt;10,,11-(AG23)))</f>
        <v>0</v>
      </c>
      <c r="AI23" s="51"/>
      <c r="AJ23" s="153">
        <f t="shared" si="9"/>
        <v>0</v>
      </c>
      <c r="AK23" s="177"/>
      <c r="AL23" s="153">
        <f t="shared" si="10"/>
        <v>0</v>
      </c>
      <c r="AM23" s="153">
        <f t="shared" si="11"/>
        <v>0</v>
      </c>
      <c r="AN23" s="95">
        <f t="shared" si="12"/>
        <v>0</v>
      </c>
      <c r="AO23" s="95">
        <f t="shared" si="13"/>
        <v>0</v>
      </c>
      <c r="AP23" s="95">
        <f t="shared" si="14"/>
        <v>0</v>
      </c>
      <c r="AQ23" s="95">
        <f t="shared" si="15"/>
        <v>0</v>
      </c>
      <c r="AR23" s="95">
        <f t="shared" si="16"/>
        <v>0</v>
      </c>
      <c r="AS23" s="95">
        <f t="shared" si="17"/>
        <v>0</v>
      </c>
      <c r="AT23" s="95">
        <f t="shared" si="18"/>
        <v>0</v>
      </c>
      <c r="AU23" s="95">
        <f t="shared" si="19"/>
        <v>0</v>
      </c>
      <c r="AV23" s="95">
        <f t="shared" si="20"/>
        <v>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</row>
    <row r="24" spans="1:63" s="69" customFormat="1" ht="28.9" customHeight="1" x14ac:dyDescent="0.35">
      <c r="A24" s="136"/>
      <c r="B24"/>
      <c r="C24" s="170"/>
      <c r="D24" s="170"/>
      <c r="E24" s="170"/>
      <c r="F24" s="173"/>
      <c r="G24" s="170"/>
      <c r="H24" s="38">
        <v>8</v>
      </c>
      <c r="I24" s="38" t="s">
        <v>419</v>
      </c>
      <c r="J24" s="133" t="s">
        <v>420</v>
      </c>
      <c r="K24" s="133" t="s">
        <v>66</v>
      </c>
      <c r="L24" s="168"/>
      <c r="M24" s="169">
        <f t="shared" si="21"/>
        <v>0</v>
      </c>
      <c r="N24" s="168"/>
      <c r="O24" s="169">
        <f t="shared" si="22"/>
        <v>0</v>
      </c>
      <c r="P24" s="168"/>
      <c r="Q24" s="169">
        <f t="shared" si="23"/>
        <v>0</v>
      </c>
      <c r="R24" s="168"/>
      <c r="S24" s="169">
        <f t="shared" si="24"/>
        <v>0</v>
      </c>
      <c r="T24" s="30"/>
      <c r="U24" s="168"/>
      <c r="V24" s="169">
        <f t="shared" si="25"/>
        <v>0</v>
      </c>
      <c r="W24" s="30"/>
      <c r="X24" s="168"/>
      <c r="Y24" s="169">
        <f t="shared" si="26"/>
        <v>0</v>
      </c>
      <c r="Z24" s="30"/>
      <c r="AA24" s="168"/>
      <c r="AB24" s="169">
        <f t="shared" si="27"/>
        <v>0</v>
      </c>
      <c r="AC24" s="30"/>
      <c r="AD24" s="168"/>
      <c r="AE24" s="169">
        <f t="shared" si="28"/>
        <v>0</v>
      </c>
      <c r="AF24" s="169"/>
      <c r="AG24" s="169"/>
      <c r="AH24" s="169">
        <f t="shared" si="29"/>
        <v>0</v>
      </c>
      <c r="AI24" s="51"/>
      <c r="AJ24" s="153">
        <f t="shared" si="9"/>
        <v>0</v>
      </c>
      <c r="AK24" s="177"/>
      <c r="AL24" s="153">
        <f t="shared" si="10"/>
        <v>0</v>
      </c>
      <c r="AM24" s="153">
        <f t="shared" si="11"/>
        <v>0</v>
      </c>
      <c r="AN24" s="95">
        <f t="shared" si="12"/>
        <v>0</v>
      </c>
      <c r="AO24" s="95">
        <f t="shared" si="13"/>
        <v>0</v>
      </c>
      <c r="AP24" s="95">
        <f t="shared" si="14"/>
        <v>0</v>
      </c>
      <c r="AQ24" s="95">
        <f t="shared" si="15"/>
        <v>0</v>
      </c>
      <c r="AR24" s="95">
        <f t="shared" si="16"/>
        <v>0</v>
      </c>
      <c r="AS24" s="95">
        <f t="shared" si="17"/>
        <v>0</v>
      </c>
      <c r="AT24" s="95">
        <f t="shared" si="18"/>
        <v>0</v>
      </c>
      <c r="AU24" s="95">
        <f t="shared" si="19"/>
        <v>0</v>
      </c>
      <c r="AV24" s="95">
        <f t="shared" si="20"/>
        <v>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 s="69" customFormat="1" ht="28.9" customHeight="1" x14ac:dyDescent="0.35">
      <c r="A25" s="136"/>
      <c r="B25"/>
      <c r="C25" s="170"/>
      <c r="D25" s="170"/>
      <c r="E25" s="170"/>
      <c r="F25" s="173"/>
      <c r="G25" s="170"/>
      <c r="H25" s="38">
        <v>9</v>
      </c>
      <c r="I25" s="38" t="s">
        <v>421</v>
      </c>
      <c r="J25" s="133" t="s">
        <v>422</v>
      </c>
      <c r="K25" s="133" t="s">
        <v>66</v>
      </c>
      <c r="L25" s="168"/>
      <c r="M25" s="169">
        <f t="shared" si="21"/>
        <v>0</v>
      </c>
      <c r="N25" s="168"/>
      <c r="O25" s="169">
        <f t="shared" si="22"/>
        <v>0</v>
      </c>
      <c r="P25" s="168"/>
      <c r="Q25" s="169">
        <f t="shared" si="23"/>
        <v>0</v>
      </c>
      <c r="R25" s="168"/>
      <c r="S25" s="169">
        <f t="shared" si="24"/>
        <v>0</v>
      </c>
      <c r="T25" s="30"/>
      <c r="U25" s="168"/>
      <c r="V25" s="169">
        <f t="shared" si="25"/>
        <v>0</v>
      </c>
      <c r="W25" s="30"/>
      <c r="X25" s="168"/>
      <c r="Y25" s="169">
        <f t="shared" si="26"/>
        <v>0</v>
      </c>
      <c r="Z25" s="30"/>
      <c r="AA25" s="168"/>
      <c r="AB25" s="169">
        <f t="shared" si="27"/>
        <v>0</v>
      </c>
      <c r="AC25" s="30"/>
      <c r="AD25" s="168"/>
      <c r="AE25" s="169">
        <f t="shared" si="28"/>
        <v>0</v>
      </c>
      <c r="AF25" s="169"/>
      <c r="AG25" s="169"/>
      <c r="AH25" s="169">
        <f t="shared" si="29"/>
        <v>0</v>
      </c>
      <c r="AI25" s="51"/>
      <c r="AJ25" s="153">
        <f t="shared" si="9"/>
        <v>0</v>
      </c>
      <c r="AK25" s="177"/>
      <c r="AL25" s="153">
        <f t="shared" si="10"/>
        <v>0</v>
      </c>
      <c r="AM25" s="153">
        <f t="shared" si="11"/>
        <v>0</v>
      </c>
      <c r="AN25" s="95">
        <f t="shared" si="12"/>
        <v>0</v>
      </c>
      <c r="AO25" s="95">
        <f t="shared" si="13"/>
        <v>0</v>
      </c>
      <c r="AP25" s="95">
        <f t="shared" si="14"/>
        <v>0</v>
      </c>
      <c r="AQ25" s="95">
        <f t="shared" si="15"/>
        <v>0</v>
      </c>
      <c r="AR25" s="95">
        <f t="shared" si="16"/>
        <v>0</v>
      </c>
      <c r="AS25" s="95">
        <f t="shared" si="17"/>
        <v>0</v>
      </c>
      <c r="AT25" s="95">
        <f t="shared" si="18"/>
        <v>0</v>
      </c>
      <c r="AU25" s="95">
        <f t="shared" si="19"/>
        <v>0</v>
      </c>
      <c r="AV25" s="95">
        <f t="shared" si="20"/>
        <v>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 s="69" customFormat="1" ht="25.9" customHeight="1" x14ac:dyDescent="0.35">
      <c r="A26" s="136">
        <v>1</v>
      </c>
      <c r="B26"/>
      <c r="C26" s="170"/>
      <c r="D26" s="170"/>
      <c r="E26" s="170"/>
      <c r="F26" s="170"/>
      <c r="G26" s="170"/>
      <c r="H26" s="216" t="s">
        <v>39</v>
      </c>
      <c r="I26" s="216"/>
      <c r="J26" s="217"/>
      <c r="K26" s="217"/>
      <c r="L26" s="186"/>
      <c r="M26" s="185"/>
      <c r="N26" s="171"/>
      <c r="O26" s="171"/>
      <c r="P26" s="191"/>
      <c r="Q26" s="191"/>
      <c r="R26" s="190"/>
      <c r="S26" s="191"/>
      <c r="T26" s="189"/>
      <c r="U26" s="171"/>
      <c r="V26" s="171"/>
      <c r="W26" s="189"/>
      <c r="X26" s="171"/>
      <c r="Y26" s="171"/>
      <c r="Z26" s="189"/>
      <c r="AA26" s="171"/>
      <c r="AB26" s="171"/>
      <c r="AC26" s="189"/>
      <c r="AD26" s="171"/>
      <c r="AE26" s="171"/>
      <c r="AF26" s="171"/>
      <c r="AG26" s="171"/>
      <c r="AH26" s="171"/>
      <c r="AI26" s="51"/>
      <c r="AJ26" s="188"/>
      <c r="AK26" s="187" t="s">
        <v>40</v>
      </c>
      <c r="AL26" s="187"/>
      <c r="AM26" s="187"/>
      <c r="AN26" s="95">
        <f t="shared" si="12"/>
        <v>0</v>
      </c>
      <c r="AO26" s="95">
        <f t="shared" si="13"/>
        <v>0</v>
      </c>
      <c r="AP26" s="95">
        <f t="shared" si="14"/>
        <v>0</v>
      </c>
      <c r="AQ26" s="95">
        <f t="shared" si="15"/>
        <v>0</v>
      </c>
      <c r="AR26" s="95">
        <f t="shared" si="16"/>
        <v>0</v>
      </c>
      <c r="AS26" s="95">
        <f t="shared" si="17"/>
        <v>0</v>
      </c>
      <c r="AT26" s="95">
        <f t="shared" si="18"/>
        <v>0</v>
      </c>
      <c r="AU26" s="95">
        <f t="shared" si="19"/>
        <v>0</v>
      </c>
      <c r="AV26" s="95">
        <f t="shared" si="20"/>
        <v>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 s="69" customFormat="1" ht="28.5" customHeight="1" x14ac:dyDescent="0.35">
      <c r="A27" s="136">
        <v>21</v>
      </c>
      <c r="B27"/>
      <c r="C27" s="170"/>
      <c r="D27" s="170"/>
      <c r="E27" s="170"/>
      <c r="F27" s="173">
        <v>2</v>
      </c>
      <c r="G27" s="170" t="s">
        <v>46</v>
      </c>
      <c r="H27" s="38">
        <v>15</v>
      </c>
      <c r="I27" s="38" t="s">
        <v>432</v>
      </c>
      <c r="J27" s="133" t="s">
        <v>433</v>
      </c>
      <c r="K27" s="133" t="s">
        <v>434</v>
      </c>
      <c r="L27" s="168">
        <v>1</v>
      </c>
      <c r="M27" s="169">
        <f t="shared" ref="M27:M32" si="30">IF(L27=0,,IF(L27&gt;10,,11-(L27)))</f>
        <v>10</v>
      </c>
      <c r="N27" s="168">
        <v>1</v>
      </c>
      <c r="O27" s="169">
        <f t="shared" ref="O27:O32" si="31">IF(N27=0,,IF(N27&gt;10,,11-(N27)))</f>
        <v>10</v>
      </c>
      <c r="P27" s="168">
        <v>1</v>
      </c>
      <c r="Q27" s="169">
        <f t="shared" ref="Q27:Q32" si="32">IF(P27=0,,IF(P27&gt;10,,11-(P27)))</f>
        <v>10</v>
      </c>
      <c r="R27" s="168">
        <v>1</v>
      </c>
      <c r="S27" s="169">
        <f t="shared" ref="S27:S32" si="33">IF(R27=0,,IF(R27&gt;10,,11-(R27)))</f>
        <v>10</v>
      </c>
      <c r="T27" s="30">
        <v>21</v>
      </c>
      <c r="U27" s="168">
        <v>2</v>
      </c>
      <c r="V27" s="169">
        <f t="shared" ref="V27:V32" si="34">IF(U27=0,,IF(U27&gt;10,,11-(U27)))</f>
        <v>9</v>
      </c>
      <c r="W27" s="30">
        <v>31.82</v>
      </c>
      <c r="X27" s="168">
        <v>3</v>
      </c>
      <c r="Y27" s="169">
        <f t="shared" ref="Y27:Y32" si="35">IF(X27=0,,IF(X27&gt;10,,11-(X27)))</f>
        <v>8</v>
      </c>
      <c r="Z27" s="30">
        <v>27.35</v>
      </c>
      <c r="AA27" s="168">
        <v>2</v>
      </c>
      <c r="AB27" s="169">
        <f t="shared" ref="AB27:AB32" si="36">IF(AA27=0,,IF(AA27&gt;10,,11-(AA27)))</f>
        <v>9</v>
      </c>
      <c r="AC27" s="30">
        <v>22.82</v>
      </c>
      <c r="AD27" s="168">
        <v>3</v>
      </c>
      <c r="AE27" s="169">
        <f t="shared" ref="AE27:AE32" si="37">IF(AD27=0,,IF(AD27&gt;10,,11-(AD27)))</f>
        <v>8</v>
      </c>
      <c r="AF27" s="169"/>
      <c r="AG27" s="169"/>
      <c r="AH27" s="169">
        <f t="shared" ref="AH27:AH32" si="38">IF(AG27=0,,IF(AG27&gt;10,,11-(AG27)))</f>
        <v>0</v>
      </c>
      <c r="AI27" s="51"/>
      <c r="AJ27" s="153">
        <f t="shared" ref="AJ27:AJ32" si="39">M27+O27+Q27+V27+Y27+AB27+AE27+S27+AH27</f>
        <v>74</v>
      </c>
      <c r="AK27" s="177">
        <v>1</v>
      </c>
      <c r="AL27" s="153">
        <f t="shared" ref="AL27:AL32" si="40">M27+O27+Q27+V27+Y27+AB27+AE27+S27+AH27</f>
        <v>74</v>
      </c>
      <c r="AM27" s="153">
        <f t="shared" ref="AM27:AM32" si="41">M27+O27+Q27+V27+Y27+AB27+AE27+S27+AH27</f>
        <v>74</v>
      </c>
      <c r="AN27" s="95">
        <f t="shared" ref="AN27:AN32" si="42">L27</f>
        <v>1</v>
      </c>
      <c r="AO27" s="95">
        <f t="shared" ref="AO27:AO32" si="43">N27</f>
        <v>1</v>
      </c>
      <c r="AP27" s="95">
        <f t="shared" ref="AP27:AP32" si="44">P27</f>
        <v>1</v>
      </c>
      <c r="AQ27" s="95">
        <f t="shared" ref="AQ27:AQ32" si="45">R27</f>
        <v>1</v>
      </c>
      <c r="AR27" s="95">
        <f t="shared" ref="AR27:AR32" si="46">U27</f>
        <v>2</v>
      </c>
      <c r="AS27" s="95">
        <f t="shared" ref="AS27:AS32" si="47">X27</f>
        <v>3</v>
      </c>
      <c r="AT27" s="95">
        <f t="shared" ref="AT27:AT32" si="48">AA27</f>
        <v>2</v>
      </c>
      <c r="AU27" s="95">
        <f t="shared" ref="AU27:AU32" si="49">AD27</f>
        <v>3</v>
      </c>
      <c r="AV27" s="95">
        <f t="shared" ref="AV27:AV32" si="50">AG27</f>
        <v>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 s="69" customFormat="1" ht="28.5" customHeight="1" x14ac:dyDescent="0.35">
      <c r="A28" s="136"/>
      <c r="B28"/>
      <c r="C28" s="170"/>
      <c r="D28" s="170"/>
      <c r="E28" s="170"/>
      <c r="F28" s="173"/>
      <c r="G28" s="170"/>
      <c r="H28" s="38">
        <v>14</v>
      </c>
      <c r="I28" s="38" t="s">
        <v>429</v>
      </c>
      <c r="J28" s="133" t="s">
        <v>430</v>
      </c>
      <c r="K28" s="133" t="s">
        <v>431</v>
      </c>
      <c r="L28" s="168">
        <v>3</v>
      </c>
      <c r="M28" s="169">
        <f t="shared" si="30"/>
        <v>8</v>
      </c>
      <c r="N28" s="168">
        <v>5</v>
      </c>
      <c r="O28" s="169">
        <f t="shared" si="31"/>
        <v>6</v>
      </c>
      <c r="P28" s="168">
        <v>5</v>
      </c>
      <c r="Q28" s="169">
        <f t="shared" si="32"/>
        <v>6</v>
      </c>
      <c r="R28" s="168">
        <v>2</v>
      </c>
      <c r="S28" s="169">
        <f t="shared" si="33"/>
        <v>9</v>
      </c>
      <c r="T28" s="30">
        <v>19.29</v>
      </c>
      <c r="U28" s="168">
        <v>1</v>
      </c>
      <c r="V28" s="169">
        <f t="shared" si="34"/>
        <v>10</v>
      </c>
      <c r="W28" s="30">
        <v>28.1</v>
      </c>
      <c r="X28" s="168">
        <v>1</v>
      </c>
      <c r="Y28" s="169">
        <f t="shared" si="35"/>
        <v>10</v>
      </c>
      <c r="Z28" s="30">
        <v>23.09</v>
      </c>
      <c r="AA28" s="168">
        <v>1</v>
      </c>
      <c r="AB28" s="169">
        <f t="shared" si="36"/>
        <v>10</v>
      </c>
      <c r="AC28" s="30">
        <v>20.16</v>
      </c>
      <c r="AD28" s="168">
        <v>1</v>
      </c>
      <c r="AE28" s="169">
        <f t="shared" si="37"/>
        <v>10</v>
      </c>
      <c r="AF28" s="169"/>
      <c r="AG28" s="169"/>
      <c r="AH28" s="169">
        <f t="shared" si="38"/>
        <v>0</v>
      </c>
      <c r="AI28" s="51"/>
      <c r="AJ28" s="153">
        <f t="shared" si="39"/>
        <v>69</v>
      </c>
      <c r="AK28" s="177">
        <v>2</v>
      </c>
      <c r="AL28" s="153">
        <f t="shared" si="40"/>
        <v>69</v>
      </c>
      <c r="AM28" s="153">
        <f t="shared" si="41"/>
        <v>69</v>
      </c>
      <c r="AN28" s="95">
        <f t="shared" si="42"/>
        <v>3</v>
      </c>
      <c r="AO28" s="95">
        <f t="shared" si="43"/>
        <v>5</v>
      </c>
      <c r="AP28" s="95">
        <f t="shared" si="44"/>
        <v>5</v>
      </c>
      <c r="AQ28" s="95">
        <f t="shared" si="45"/>
        <v>2</v>
      </c>
      <c r="AR28" s="95">
        <f t="shared" si="46"/>
        <v>1</v>
      </c>
      <c r="AS28" s="95">
        <f t="shared" si="47"/>
        <v>1</v>
      </c>
      <c r="AT28" s="95">
        <f t="shared" si="48"/>
        <v>1</v>
      </c>
      <c r="AU28" s="95">
        <f t="shared" si="49"/>
        <v>1</v>
      </c>
      <c r="AV28" s="95">
        <f t="shared" si="50"/>
        <v>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</row>
    <row r="29" spans="1:63" s="69" customFormat="1" ht="28.9" customHeight="1" x14ac:dyDescent="0.35">
      <c r="A29" s="136"/>
      <c r="B29"/>
      <c r="C29" s="170"/>
      <c r="D29" s="170"/>
      <c r="E29" s="170"/>
      <c r="F29" s="173"/>
      <c r="G29" s="170"/>
      <c r="H29" s="38">
        <v>16</v>
      </c>
      <c r="I29" s="38" t="s">
        <v>435</v>
      </c>
      <c r="J29" s="133" t="s">
        <v>436</v>
      </c>
      <c r="K29" s="133" t="s">
        <v>44</v>
      </c>
      <c r="L29" s="168">
        <v>2</v>
      </c>
      <c r="M29" s="169">
        <f t="shared" si="30"/>
        <v>9</v>
      </c>
      <c r="N29" s="168">
        <v>2</v>
      </c>
      <c r="O29" s="169">
        <f t="shared" si="31"/>
        <v>9</v>
      </c>
      <c r="P29" s="168">
        <v>2</v>
      </c>
      <c r="Q29" s="169">
        <f t="shared" si="32"/>
        <v>9</v>
      </c>
      <c r="R29" s="168">
        <v>3</v>
      </c>
      <c r="S29" s="169">
        <f t="shared" si="33"/>
        <v>8</v>
      </c>
      <c r="T29" s="30" t="s">
        <v>547</v>
      </c>
      <c r="U29" s="168"/>
      <c r="V29" s="169">
        <f t="shared" si="34"/>
        <v>0</v>
      </c>
      <c r="W29" s="30">
        <v>29.41</v>
      </c>
      <c r="X29" s="168">
        <v>2</v>
      </c>
      <c r="Y29" s="169">
        <f t="shared" si="35"/>
        <v>9</v>
      </c>
      <c r="Z29" s="30">
        <v>29.1</v>
      </c>
      <c r="AA29" s="168">
        <v>3</v>
      </c>
      <c r="AB29" s="169">
        <f t="shared" si="36"/>
        <v>8</v>
      </c>
      <c r="AC29" s="30">
        <v>22.53</v>
      </c>
      <c r="AD29" s="168">
        <v>2</v>
      </c>
      <c r="AE29" s="169">
        <f t="shared" si="37"/>
        <v>9</v>
      </c>
      <c r="AF29" s="169"/>
      <c r="AG29" s="169"/>
      <c r="AH29" s="169">
        <f t="shared" si="38"/>
        <v>0</v>
      </c>
      <c r="AI29" s="51"/>
      <c r="AJ29" s="153">
        <f t="shared" si="39"/>
        <v>61</v>
      </c>
      <c r="AK29" s="177">
        <v>3</v>
      </c>
      <c r="AL29" s="153">
        <f t="shared" si="40"/>
        <v>61</v>
      </c>
      <c r="AM29" s="153">
        <f t="shared" si="41"/>
        <v>61</v>
      </c>
      <c r="AN29" s="95">
        <f t="shared" si="42"/>
        <v>2</v>
      </c>
      <c r="AO29" s="95">
        <f t="shared" si="43"/>
        <v>2</v>
      </c>
      <c r="AP29" s="95">
        <f t="shared" si="44"/>
        <v>2</v>
      </c>
      <c r="AQ29" s="95">
        <f t="shared" si="45"/>
        <v>3</v>
      </c>
      <c r="AR29" s="95">
        <f t="shared" si="46"/>
        <v>0</v>
      </c>
      <c r="AS29" s="95">
        <f t="shared" si="47"/>
        <v>2</v>
      </c>
      <c r="AT29" s="95">
        <f t="shared" si="48"/>
        <v>3</v>
      </c>
      <c r="AU29" s="95">
        <f t="shared" si="49"/>
        <v>2</v>
      </c>
      <c r="AV29" s="95">
        <f t="shared" si="50"/>
        <v>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 s="69" customFormat="1" ht="28.9" customHeight="1" x14ac:dyDescent="0.35">
      <c r="A30" s="136">
        <v>21</v>
      </c>
      <c r="B30"/>
      <c r="C30" s="170"/>
      <c r="D30" s="170"/>
      <c r="E30" s="170"/>
      <c r="F30" s="173">
        <v>2</v>
      </c>
      <c r="G30" s="170" t="s">
        <v>46</v>
      </c>
      <c r="H30" s="38">
        <v>12</v>
      </c>
      <c r="I30" s="38" t="s">
        <v>424</v>
      </c>
      <c r="J30" s="133" t="s">
        <v>425</v>
      </c>
      <c r="K30" s="133" t="s">
        <v>66</v>
      </c>
      <c r="L30" s="168">
        <v>5</v>
      </c>
      <c r="M30" s="169">
        <f t="shared" si="30"/>
        <v>6</v>
      </c>
      <c r="N30" s="168">
        <v>3</v>
      </c>
      <c r="O30" s="169">
        <f t="shared" si="31"/>
        <v>8</v>
      </c>
      <c r="P30" s="168">
        <v>3</v>
      </c>
      <c r="Q30" s="169">
        <f t="shared" si="32"/>
        <v>8</v>
      </c>
      <c r="R30" s="168">
        <v>4</v>
      </c>
      <c r="S30" s="169">
        <f t="shared" si="33"/>
        <v>7</v>
      </c>
      <c r="T30" s="30">
        <v>27.69</v>
      </c>
      <c r="U30" s="168">
        <v>3</v>
      </c>
      <c r="V30" s="169">
        <f t="shared" si="34"/>
        <v>8</v>
      </c>
      <c r="W30" s="30">
        <v>37.18</v>
      </c>
      <c r="X30" s="168">
        <v>4</v>
      </c>
      <c r="Y30" s="169">
        <f t="shared" si="35"/>
        <v>7</v>
      </c>
      <c r="Z30" s="30">
        <v>46.59</v>
      </c>
      <c r="AA30" s="168">
        <v>4</v>
      </c>
      <c r="AB30" s="169">
        <f t="shared" si="36"/>
        <v>7</v>
      </c>
      <c r="AC30" s="30">
        <v>30.75</v>
      </c>
      <c r="AD30" s="168">
        <v>4</v>
      </c>
      <c r="AE30" s="169">
        <f t="shared" si="37"/>
        <v>7</v>
      </c>
      <c r="AF30" s="169"/>
      <c r="AG30" s="169"/>
      <c r="AH30" s="169">
        <f t="shared" si="38"/>
        <v>0</v>
      </c>
      <c r="AI30" s="51"/>
      <c r="AJ30" s="153">
        <f t="shared" si="39"/>
        <v>58</v>
      </c>
      <c r="AK30" s="177"/>
      <c r="AL30" s="153">
        <f t="shared" si="40"/>
        <v>58</v>
      </c>
      <c r="AM30" s="153">
        <f t="shared" si="41"/>
        <v>58</v>
      </c>
      <c r="AN30" s="95">
        <f t="shared" si="42"/>
        <v>5</v>
      </c>
      <c r="AO30" s="95">
        <f t="shared" si="43"/>
        <v>3</v>
      </c>
      <c r="AP30" s="95">
        <f t="shared" si="44"/>
        <v>3</v>
      </c>
      <c r="AQ30" s="95">
        <f t="shared" si="45"/>
        <v>4</v>
      </c>
      <c r="AR30" s="95">
        <f t="shared" si="46"/>
        <v>3</v>
      </c>
      <c r="AS30" s="95">
        <f t="shared" si="47"/>
        <v>4</v>
      </c>
      <c r="AT30" s="95">
        <f t="shared" si="48"/>
        <v>4</v>
      </c>
      <c r="AU30" s="95">
        <f t="shared" si="49"/>
        <v>4</v>
      </c>
      <c r="AV30" s="95">
        <f t="shared" si="50"/>
        <v>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3" s="69" customFormat="1" ht="28.9" customHeight="1" x14ac:dyDescent="0.35">
      <c r="A31" s="136"/>
      <c r="B31"/>
      <c r="C31" s="170"/>
      <c r="D31" s="170"/>
      <c r="E31" s="170"/>
      <c r="F31" s="173"/>
      <c r="G31" s="170"/>
      <c r="H31" s="38">
        <v>13</v>
      </c>
      <c r="I31" s="38" t="s">
        <v>426</v>
      </c>
      <c r="J31" s="133" t="s">
        <v>427</v>
      </c>
      <c r="K31" s="133" t="s">
        <v>428</v>
      </c>
      <c r="L31" s="168">
        <v>4</v>
      </c>
      <c r="M31" s="169">
        <f t="shared" si="30"/>
        <v>7</v>
      </c>
      <c r="N31" s="168">
        <v>4</v>
      </c>
      <c r="O31" s="169">
        <f t="shared" si="31"/>
        <v>7</v>
      </c>
      <c r="P31" s="168">
        <v>4</v>
      </c>
      <c r="Q31" s="169">
        <f t="shared" si="32"/>
        <v>7</v>
      </c>
      <c r="R31" s="168" t="s">
        <v>547</v>
      </c>
      <c r="S31" s="169">
        <f t="shared" si="33"/>
        <v>0</v>
      </c>
      <c r="T31" s="30">
        <v>45.88</v>
      </c>
      <c r="U31" s="168">
        <v>4</v>
      </c>
      <c r="V31" s="169">
        <f t="shared" si="34"/>
        <v>7</v>
      </c>
      <c r="W31" s="30" t="s">
        <v>547</v>
      </c>
      <c r="X31" s="168"/>
      <c r="Y31" s="169">
        <f t="shared" si="35"/>
        <v>0</v>
      </c>
      <c r="Z31" s="30">
        <v>82.09</v>
      </c>
      <c r="AA31" s="168">
        <v>5</v>
      </c>
      <c r="AB31" s="169">
        <f t="shared" si="36"/>
        <v>6</v>
      </c>
      <c r="AC31" s="30">
        <v>36.78</v>
      </c>
      <c r="AD31" s="168">
        <v>5</v>
      </c>
      <c r="AE31" s="169">
        <f t="shared" si="37"/>
        <v>6</v>
      </c>
      <c r="AF31" s="169"/>
      <c r="AG31" s="169"/>
      <c r="AH31" s="169">
        <f t="shared" si="38"/>
        <v>0</v>
      </c>
      <c r="AI31" s="51"/>
      <c r="AJ31" s="153">
        <f t="shared" si="39"/>
        <v>40</v>
      </c>
      <c r="AK31" s="177"/>
      <c r="AL31" s="153">
        <f t="shared" si="40"/>
        <v>40</v>
      </c>
      <c r="AM31" s="153">
        <f t="shared" si="41"/>
        <v>40</v>
      </c>
      <c r="AN31" s="95">
        <f t="shared" si="42"/>
        <v>4</v>
      </c>
      <c r="AO31" s="95">
        <f t="shared" si="43"/>
        <v>4</v>
      </c>
      <c r="AP31" s="95">
        <f t="shared" si="44"/>
        <v>4</v>
      </c>
      <c r="AQ31" s="95" t="str">
        <f t="shared" si="45"/>
        <v>E</v>
      </c>
      <c r="AR31" s="95">
        <f t="shared" si="46"/>
        <v>4</v>
      </c>
      <c r="AS31" s="95">
        <f t="shared" si="47"/>
        <v>0</v>
      </c>
      <c r="AT31" s="95">
        <f t="shared" si="48"/>
        <v>5</v>
      </c>
      <c r="AU31" s="95">
        <f t="shared" si="49"/>
        <v>5</v>
      </c>
      <c r="AV31" s="95">
        <f t="shared" si="50"/>
        <v>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 s="69" customFormat="1" ht="28.9" customHeight="1" x14ac:dyDescent="0.35">
      <c r="A32" s="136"/>
      <c r="B32"/>
      <c r="C32" s="170"/>
      <c r="D32" s="170"/>
      <c r="E32" s="170"/>
      <c r="F32" s="173"/>
      <c r="G32" s="170"/>
      <c r="H32" s="38"/>
      <c r="I32" s="38"/>
      <c r="J32" s="133"/>
      <c r="K32" s="133"/>
      <c r="L32" s="168"/>
      <c r="M32" s="169">
        <f t="shared" si="30"/>
        <v>0</v>
      </c>
      <c r="N32" s="168"/>
      <c r="O32" s="169">
        <f t="shared" si="31"/>
        <v>0</v>
      </c>
      <c r="P32" s="168"/>
      <c r="Q32" s="169">
        <f t="shared" si="32"/>
        <v>0</v>
      </c>
      <c r="R32" s="168"/>
      <c r="S32" s="169">
        <f t="shared" si="33"/>
        <v>0</v>
      </c>
      <c r="T32" s="30"/>
      <c r="U32" s="168"/>
      <c r="V32" s="169">
        <f t="shared" si="34"/>
        <v>0</v>
      </c>
      <c r="W32" s="30"/>
      <c r="X32" s="168"/>
      <c r="Y32" s="169">
        <f t="shared" si="35"/>
        <v>0</v>
      </c>
      <c r="Z32" s="30"/>
      <c r="AA32" s="168"/>
      <c r="AB32" s="169">
        <f t="shared" si="36"/>
        <v>0</v>
      </c>
      <c r="AC32" s="30"/>
      <c r="AD32" s="168"/>
      <c r="AE32" s="169">
        <f t="shared" si="37"/>
        <v>0</v>
      </c>
      <c r="AF32" s="169"/>
      <c r="AG32" s="169"/>
      <c r="AH32" s="169">
        <f t="shared" si="38"/>
        <v>0</v>
      </c>
      <c r="AI32" s="51"/>
      <c r="AJ32" s="153">
        <f t="shared" si="39"/>
        <v>0</v>
      </c>
      <c r="AK32" s="177"/>
      <c r="AL32" s="153">
        <f t="shared" si="40"/>
        <v>0</v>
      </c>
      <c r="AM32" s="153">
        <f t="shared" si="41"/>
        <v>0</v>
      </c>
      <c r="AN32" s="95">
        <f t="shared" si="42"/>
        <v>0</v>
      </c>
      <c r="AO32" s="95">
        <f t="shared" si="43"/>
        <v>0</v>
      </c>
      <c r="AP32" s="95">
        <f t="shared" si="44"/>
        <v>0</v>
      </c>
      <c r="AQ32" s="95">
        <f t="shared" si="45"/>
        <v>0</v>
      </c>
      <c r="AR32" s="95">
        <f t="shared" si="46"/>
        <v>0</v>
      </c>
      <c r="AS32" s="95">
        <f t="shared" si="47"/>
        <v>0</v>
      </c>
      <c r="AT32" s="95">
        <f t="shared" si="48"/>
        <v>0</v>
      </c>
      <c r="AU32" s="95">
        <f t="shared" si="49"/>
        <v>0</v>
      </c>
      <c r="AV32" s="95">
        <f t="shared" si="50"/>
        <v>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</row>
    <row r="33" spans="1:63" s="69" customFormat="1" ht="25.5" customHeight="1" x14ac:dyDescent="0.35">
      <c r="A33" s="136">
        <v>14</v>
      </c>
      <c r="B33"/>
      <c r="C33" s="170"/>
      <c r="D33" s="170"/>
      <c r="E33" s="170"/>
      <c r="F33" s="170"/>
      <c r="G33" s="170"/>
      <c r="H33" s="216" t="s">
        <v>45</v>
      </c>
      <c r="I33" s="216"/>
      <c r="J33" s="217"/>
      <c r="K33" s="217"/>
      <c r="L33" s="186"/>
      <c r="M33" s="185"/>
      <c r="N33" s="171"/>
      <c r="O33" s="171"/>
      <c r="P33" s="191"/>
      <c r="Q33" s="191"/>
      <c r="R33" s="190"/>
      <c r="S33" s="191"/>
      <c r="T33" s="189"/>
      <c r="U33" s="171"/>
      <c r="V33" s="171"/>
      <c r="W33" s="189"/>
      <c r="X33" s="171"/>
      <c r="Y33" s="171"/>
      <c r="Z33" s="189"/>
      <c r="AA33" s="171"/>
      <c r="AB33" s="171"/>
      <c r="AC33" s="189"/>
      <c r="AD33" s="171"/>
      <c r="AE33" s="171"/>
      <c r="AF33" s="171"/>
      <c r="AG33" s="171"/>
      <c r="AH33" s="171"/>
      <c r="AI33" s="51"/>
      <c r="AJ33" s="188"/>
      <c r="AK33" s="187" t="s">
        <v>40</v>
      </c>
      <c r="AL33" s="187"/>
      <c r="AM33" s="187"/>
      <c r="AN33" s="95">
        <f t="shared" si="12"/>
        <v>0</v>
      </c>
      <c r="AO33" s="95">
        <f t="shared" si="13"/>
        <v>0</v>
      </c>
      <c r="AP33" s="95">
        <f t="shared" si="14"/>
        <v>0</v>
      </c>
      <c r="AQ33" s="95">
        <f t="shared" si="15"/>
        <v>0</v>
      </c>
      <c r="AR33" s="95">
        <f t="shared" si="16"/>
        <v>0</v>
      </c>
      <c r="AS33" s="95">
        <f t="shared" si="17"/>
        <v>0</v>
      </c>
      <c r="AT33" s="95">
        <f t="shared" si="18"/>
        <v>0</v>
      </c>
      <c r="AU33" s="95">
        <f t="shared" si="19"/>
        <v>0</v>
      </c>
      <c r="AV33" s="95">
        <f t="shared" si="20"/>
        <v>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</row>
    <row r="34" spans="1:63" s="69" customFormat="1" ht="28.9" hidden="1" customHeight="1" x14ac:dyDescent="0.35">
      <c r="A34" s="136">
        <v>21</v>
      </c>
      <c r="B34"/>
      <c r="C34" s="170"/>
      <c r="D34" s="170"/>
      <c r="E34" s="170"/>
      <c r="F34" s="173">
        <v>2</v>
      </c>
      <c r="G34" s="170" t="s">
        <v>46</v>
      </c>
      <c r="H34" s="38">
        <v>19</v>
      </c>
      <c r="I34" s="38" t="s">
        <v>437</v>
      </c>
      <c r="J34" s="133" t="s">
        <v>438</v>
      </c>
      <c r="K34" s="133" t="s">
        <v>66</v>
      </c>
      <c r="L34" s="168"/>
      <c r="M34" s="169">
        <f t="shared" ref="M34" si="51">IF(L34=0,,IF(L34&gt;10,,11-(L34)))</f>
        <v>0</v>
      </c>
      <c r="N34" s="168"/>
      <c r="O34" s="169">
        <f t="shared" ref="O34" si="52">IF(N34=0,,IF(N34&gt;10,,11-(N34)))</f>
        <v>0</v>
      </c>
      <c r="P34" s="168"/>
      <c r="Q34" s="169">
        <f t="shared" ref="Q34" si="53">IF(P34=0,,IF(P34&gt;10,,11-(P34)))</f>
        <v>0</v>
      </c>
      <c r="R34" s="168"/>
      <c r="S34" s="169">
        <f t="shared" ref="S34" si="54">IF(R34=0,,IF(R34&gt;10,,11-(R34)))</f>
        <v>0</v>
      </c>
      <c r="T34" s="30"/>
      <c r="U34" s="168"/>
      <c r="V34" s="169">
        <f t="shared" ref="V34" si="55">IF(U34=0,,IF(U34&gt;10,,11-(U34)))</f>
        <v>0</v>
      </c>
      <c r="W34" s="30"/>
      <c r="X34" s="168"/>
      <c r="Y34" s="169">
        <f t="shared" ref="Y34" si="56">IF(X34=0,,IF(X34&gt;10,,11-(X34)))</f>
        <v>0</v>
      </c>
      <c r="Z34" s="30"/>
      <c r="AA34" s="168"/>
      <c r="AB34" s="169">
        <f t="shared" ref="AB34" si="57">IF(AA34=0,,IF(AA34&gt;10,,11-(AA34)))</f>
        <v>0</v>
      </c>
      <c r="AC34" s="30"/>
      <c r="AD34" s="168"/>
      <c r="AE34" s="169">
        <f t="shared" ref="AE34" si="58">IF(AD34=0,,IF(AD34&gt;10,,11-(AD34)))</f>
        <v>0</v>
      </c>
      <c r="AF34" s="169"/>
      <c r="AG34" s="169"/>
      <c r="AH34" s="169">
        <f t="shared" ref="AH34" si="59">IF(AG34=0,,IF(AG34&gt;10,,11-(AG34)))</f>
        <v>0</v>
      </c>
      <c r="AI34" s="51"/>
      <c r="AJ34" s="153">
        <f t="shared" ref="AJ34:AJ48" si="60">M34+O34+Q34+V34+Y34+AB34+AE34+S34+AH34</f>
        <v>0</v>
      </c>
      <c r="AK34" s="177"/>
      <c r="AL34" s="153">
        <f t="shared" ref="AL34:AL48" si="61">M34+O34+Q34+V34+Y34+AB34+AE34+S34+AH34</f>
        <v>0</v>
      </c>
      <c r="AM34" s="153">
        <f t="shared" ref="AM34:AM48" si="62">M34+O34+Q34+V34+Y34+AB34+AE34+S34+AH34</f>
        <v>0</v>
      </c>
      <c r="AN34" s="95">
        <f t="shared" si="12"/>
        <v>0</v>
      </c>
      <c r="AO34" s="95">
        <f t="shared" si="13"/>
        <v>0</v>
      </c>
      <c r="AP34" s="95">
        <f t="shared" si="14"/>
        <v>0</v>
      </c>
      <c r="AQ34" s="95">
        <f t="shared" si="15"/>
        <v>0</v>
      </c>
      <c r="AR34" s="95">
        <f t="shared" si="16"/>
        <v>0</v>
      </c>
      <c r="AS34" s="95">
        <f t="shared" si="17"/>
        <v>0</v>
      </c>
      <c r="AT34" s="95">
        <f t="shared" si="18"/>
        <v>0</v>
      </c>
      <c r="AU34" s="95">
        <f t="shared" si="19"/>
        <v>0</v>
      </c>
      <c r="AV34" s="95">
        <f t="shared" si="20"/>
        <v>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</row>
    <row r="35" spans="1:63" s="69" customFormat="1" ht="28.9" hidden="1" customHeight="1" x14ac:dyDescent="0.35">
      <c r="A35" s="136"/>
      <c r="B35"/>
      <c r="C35" s="170"/>
      <c r="D35" s="170"/>
      <c r="E35" s="170"/>
      <c r="F35" s="173"/>
      <c r="G35" s="170"/>
      <c r="H35" s="38">
        <v>20</v>
      </c>
      <c r="I35" s="38" t="s">
        <v>439</v>
      </c>
      <c r="J35" s="133" t="s">
        <v>440</v>
      </c>
      <c r="K35" s="133" t="s">
        <v>47</v>
      </c>
      <c r="L35" s="168"/>
      <c r="M35" s="169">
        <f t="shared" ref="M35" si="63">IF(L35=0,,IF(L35&gt;10,,11-(L35)))</f>
        <v>0</v>
      </c>
      <c r="N35" s="168"/>
      <c r="O35" s="169">
        <f t="shared" ref="O35" si="64">IF(N35=0,,IF(N35&gt;10,,11-(N35)))</f>
        <v>0</v>
      </c>
      <c r="P35" s="168"/>
      <c r="Q35" s="169">
        <f t="shared" ref="Q35" si="65">IF(P35=0,,IF(P35&gt;10,,11-(P35)))</f>
        <v>0</v>
      </c>
      <c r="R35" s="168"/>
      <c r="S35" s="169">
        <f t="shared" ref="S35" si="66">IF(R35=0,,IF(R35&gt;10,,11-(R35)))</f>
        <v>0</v>
      </c>
      <c r="T35" s="30"/>
      <c r="U35" s="168"/>
      <c r="V35" s="169">
        <f t="shared" ref="V35" si="67">IF(U35=0,,IF(U35&gt;10,,11-(U35)))</f>
        <v>0</v>
      </c>
      <c r="W35" s="30"/>
      <c r="X35" s="168"/>
      <c r="Y35" s="169">
        <f t="shared" ref="Y35" si="68">IF(X35=0,,IF(X35&gt;10,,11-(X35)))</f>
        <v>0</v>
      </c>
      <c r="Z35" s="30"/>
      <c r="AA35" s="168"/>
      <c r="AB35" s="169">
        <f t="shared" ref="AB35" si="69">IF(AA35=0,,IF(AA35&gt;10,,11-(AA35)))</f>
        <v>0</v>
      </c>
      <c r="AC35" s="30"/>
      <c r="AD35" s="168"/>
      <c r="AE35" s="169">
        <f t="shared" ref="AE35" si="70">IF(AD35=0,,IF(AD35&gt;10,,11-(AD35)))</f>
        <v>0</v>
      </c>
      <c r="AF35" s="169"/>
      <c r="AG35" s="169"/>
      <c r="AH35" s="169">
        <f t="shared" ref="AH35" si="71">IF(AG35=0,,IF(AG35&gt;10,,11-(AG35)))</f>
        <v>0</v>
      </c>
      <c r="AI35" s="51"/>
      <c r="AJ35" s="153">
        <f t="shared" si="60"/>
        <v>0</v>
      </c>
      <c r="AK35" s="177"/>
      <c r="AL35" s="153">
        <f t="shared" si="61"/>
        <v>0</v>
      </c>
      <c r="AM35" s="153">
        <f t="shared" si="62"/>
        <v>0</v>
      </c>
      <c r="AN35" s="95">
        <f t="shared" si="12"/>
        <v>0</v>
      </c>
      <c r="AO35" s="95">
        <f t="shared" si="13"/>
        <v>0</v>
      </c>
      <c r="AP35" s="95">
        <f t="shared" si="14"/>
        <v>0</v>
      </c>
      <c r="AQ35" s="95">
        <f t="shared" si="15"/>
        <v>0</v>
      </c>
      <c r="AR35" s="95">
        <f t="shared" si="16"/>
        <v>0</v>
      </c>
      <c r="AS35" s="95">
        <f t="shared" si="17"/>
        <v>0</v>
      </c>
      <c r="AT35" s="95">
        <f t="shared" si="18"/>
        <v>0</v>
      </c>
      <c r="AU35" s="95">
        <f t="shared" si="19"/>
        <v>0</v>
      </c>
      <c r="AV35" s="95">
        <f t="shared" si="20"/>
        <v>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</row>
    <row r="36" spans="1:63" s="69" customFormat="1" ht="28.9" customHeight="1" x14ac:dyDescent="0.35">
      <c r="A36" s="136"/>
      <c r="B36"/>
      <c r="C36" s="170"/>
      <c r="D36" s="170"/>
      <c r="E36" s="170"/>
      <c r="F36" s="173"/>
      <c r="G36" s="170"/>
      <c r="H36" s="38">
        <v>24</v>
      </c>
      <c r="I36" s="38" t="s">
        <v>447</v>
      </c>
      <c r="J36" s="133" t="s">
        <v>448</v>
      </c>
      <c r="K36" s="133" t="s">
        <v>434</v>
      </c>
      <c r="L36" s="168">
        <v>2</v>
      </c>
      <c r="M36" s="169">
        <f t="shared" ref="M36:M41" si="72">IF(L36=0,,IF(L36&gt;10,,11-(L36)))</f>
        <v>9</v>
      </c>
      <c r="N36" s="168">
        <v>1</v>
      </c>
      <c r="O36" s="169">
        <f t="shared" ref="O36:O41" si="73">IF(N36=0,,IF(N36&gt;10,,11-(N36)))</f>
        <v>10</v>
      </c>
      <c r="P36" s="168">
        <v>1</v>
      </c>
      <c r="Q36" s="169">
        <f t="shared" ref="Q36:Q41" si="74">IF(P36=0,,IF(P36&gt;10,,11-(P36)))</f>
        <v>10</v>
      </c>
      <c r="R36" s="168">
        <v>2</v>
      </c>
      <c r="S36" s="169">
        <f t="shared" ref="S36:S41" si="75">IF(R36=0,,IF(R36&gt;10,,11-(R36)))</f>
        <v>9</v>
      </c>
      <c r="T36" s="30">
        <v>17.12</v>
      </c>
      <c r="U36" s="168">
        <v>1</v>
      </c>
      <c r="V36" s="169">
        <f t="shared" ref="V36:V41" si="76">IF(U36=0,,IF(U36&gt;10,,11-(U36)))</f>
        <v>10</v>
      </c>
      <c r="W36" s="30">
        <v>19.57</v>
      </c>
      <c r="X36" s="168">
        <v>2</v>
      </c>
      <c r="Y36" s="169">
        <f t="shared" ref="Y36:Y41" si="77">IF(X36=0,,IF(X36&gt;10,,11-(X36)))</f>
        <v>9</v>
      </c>
      <c r="Z36" s="30">
        <v>23.1</v>
      </c>
      <c r="AA36" s="168">
        <v>2</v>
      </c>
      <c r="AB36" s="169">
        <f t="shared" ref="AB36:AB41" si="78">IF(AA36=0,,IF(AA36&gt;10,,11-(AA36)))</f>
        <v>9</v>
      </c>
      <c r="AC36" s="30">
        <v>19.41</v>
      </c>
      <c r="AD36" s="168">
        <v>2</v>
      </c>
      <c r="AE36" s="169">
        <f t="shared" ref="AE36:AE41" si="79">IF(AD36=0,,IF(AD36&gt;10,,11-(AD36)))</f>
        <v>9</v>
      </c>
      <c r="AF36" s="169"/>
      <c r="AG36" s="169"/>
      <c r="AH36" s="169">
        <f t="shared" ref="AH36:AH41" si="80">IF(AG36=0,,IF(AG36&gt;10,,11-(AG36)))</f>
        <v>0</v>
      </c>
      <c r="AI36" s="51"/>
      <c r="AJ36" s="153">
        <f t="shared" ref="AJ36:AJ41" si="81">M36+O36+Q36+V36+Y36+AB36+AE36+S36+AH36</f>
        <v>75</v>
      </c>
      <c r="AK36" s="177">
        <v>1</v>
      </c>
      <c r="AL36" s="153">
        <f t="shared" ref="AL36:AL41" si="82">M36+O36+Q36+V36+Y36+AB36+AE36+S36+AH36</f>
        <v>75</v>
      </c>
      <c r="AM36" s="153">
        <f t="shared" ref="AM36:AM41" si="83">M36+O36+Q36+V36+Y36+AB36+AE36+S36+AH36</f>
        <v>75</v>
      </c>
      <c r="AN36" s="95">
        <f t="shared" ref="AN36:AN41" si="84">L36</f>
        <v>2</v>
      </c>
      <c r="AO36" s="95">
        <f t="shared" ref="AO36:AO41" si="85">N36</f>
        <v>1</v>
      </c>
      <c r="AP36" s="95">
        <f t="shared" ref="AP36:AP41" si="86">P36</f>
        <v>1</v>
      </c>
      <c r="AQ36" s="95">
        <f t="shared" ref="AQ36:AQ41" si="87">R36</f>
        <v>2</v>
      </c>
      <c r="AR36" s="95">
        <f t="shared" ref="AR36:AR41" si="88">U36</f>
        <v>1</v>
      </c>
      <c r="AS36" s="95">
        <f t="shared" ref="AS36:AS41" si="89">X36</f>
        <v>2</v>
      </c>
      <c r="AT36" s="95">
        <f t="shared" ref="AT36:AT41" si="90">AA36</f>
        <v>2</v>
      </c>
      <c r="AU36" s="95">
        <f t="shared" ref="AU36:AU41" si="91">AD36</f>
        <v>2</v>
      </c>
      <c r="AV36" s="95">
        <f t="shared" ref="AV36:AV41" si="92">AG36</f>
        <v>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</row>
    <row r="37" spans="1:63" s="69" customFormat="1" ht="28.9" customHeight="1" x14ac:dyDescent="0.35">
      <c r="A37" s="136">
        <v>16</v>
      </c>
      <c r="B37"/>
      <c r="C37" s="170"/>
      <c r="D37" s="170"/>
      <c r="E37" s="170"/>
      <c r="F37" s="173">
        <v>2</v>
      </c>
      <c r="G37" s="170" t="s">
        <v>46</v>
      </c>
      <c r="H37" s="38">
        <v>25</v>
      </c>
      <c r="I37" s="38" t="s">
        <v>449</v>
      </c>
      <c r="J37" s="133" t="s">
        <v>450</v>
      </c>
      <c r="K37" s="133" t="s">
        <v>44</v>
      </c>
      <c r="L37" s="168">
        <v>4</v>
      </c>
      <c r="M37" s="169">
        <f t="shared" si="72"/>
        <v>7</v>
      </c>
      <c r="N37" s="168">
        <v>5</v>
      </c>
      <c r="O37" s="169">
        <f t="shared" si="73"/>
        <v>6</v>
      </c>
      <c r="P37" s="168">
        <v>4</v>
      </c>
      <c r="Q37" s="169">
        <f t="shared" si="74"/>
        <v>7</v>
      </c>
      <c r="R37" s="168">
        <v>1</v>
      </c>
      <c r="S37" s="169">
        <f t="shared" si="75"/>
        <v>10</v>
      </c>
      <c r="T37" s="30">
        <v>17.62</v>
      </c>
      <c r="U37" s="168">
        <v>2</v>
      </c>
      <c r="V37" s="169">
        <f t="shared" si="76"/>
        <v>9</v>
      </c>
      <c r="W37" s="30">
        <v>18.18</v>
      </c>
      <c r="X37" s="168">
        <v>1</v>
      </c>
      <c r="Y37" s="169">
        <f t="shared" si="77"/>
        <v>10</v>
      </c>
      <c r="Z37" s="30">
        <v>20.41</v>
      </c>
      <c r="AA37" s="168">
        <v>1</v>
      </c>
      <c r="AB37" s="169">
        <f t="shared" si="78"/>
        <v>10</v>
      </c>
      <c r="AC37" s="30">
        <v>17.68</v>
      </c>
      <c r="AD37" s="168">
        <v>1</v>
      </c>
      <c r="AE37" s="169">
        <f t="shared" si="79"/>
        <v>10</v>
      </c>
      <c r="AF37" s="169"/>
      <c r="AG37" s="169"/>
      <c r="AH37" s="169">
        <f t="shared" si="80"/>
        <v>0</v>
      </c>
      <c r="AI37" s="51"/>
      <c r="AJ37" s="153">
        <f t="shared" si="81"/>
        <v>69</v>
      </c>
      <c r="AK37" s="177">
        <v>2</v>
      </c>
      <c r="AL37" s="153">
        <f t="shared" si="82"/>
        <v>69</v>
      </c>
      <c r="AM37" s="153">
        <f t="shared" si="83"/>
        <v>69</v>
      </c>
      <c r="AN37" s="95">
        <f t="shared" si="84"/>
        <v>4</v>
      </c>
      <c r="AO37" s="95">
        <f t="shared" si="85"/>
        <v>5</v>
      </c>
      <c r="AP37" s="95">
        <f t="shared" si="86"/>
        <v>4</v>
      </c>
      <c r="AQ37" s="95">
        <f t="shared" si="87"/>
        <v>1</v>
      </c>
      <c r="AR37" s="95">
        <f t="shared" si="88"/>
        <v>2</v>
      </c>
      <c r="AS37" s="95">
        <f t="shared" si="89"/>
        <v>1</v>
      </c>
      <c r="AT37" s="95">
        <f t="shared" si="90"/>
        <v>1</v>
      </c>
      <c r="AU37" s="95">
        <f t="shared" si="91"/>
        <v>1</v>
      </c>
      <c r="AV37" s="95">
        <f t="shared" si="92"/>
        <v>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</row>
    <row r="38" spans="1:63" s="69" customFormat="1" ht="28.9" customHeight="1" x14ac:dyDescent="0.35">
      <c r="A38" s="136"/>
      <c r="B38"/>
      <c r="C38" s="170"/>
      <c r="D38" s="170"/>
      <c r="E38" s="170"/>
      <c r="F38" s="173"/>
      <c r="G38" s="170"/>
      <c r="H38" s="38">
        <v>22</v>
      </c>
      <c r="I38" s="38" t="s">
        <v>443</v>
      </c>
      <c r="J38" s="133" t="s">
        <v>444</v>
      </c>
      <c r="K38" s="133" t="s">
        <v>43</v>
      </c>
      <c r="L38" s="168">
        <v>1</v>
      </c>
      <c r="M38" s="169">
        <f t="shared" si="72"/>
        <v>10</v>
      </c>
      <c r="N38" s="168">
        <v>3</v>
      </c>
      <c r="O38" s="169">
        <f t="shared" si="73"/>
        <v>8</v>
      </c>
      <c r="P38" s="168">
        <v>2</v>
      </c>
      <c r="Q38" s="169">
        <f t="shared" si="74"/>
        <v>9</v>
      </c>
      <c r="R38" s="168">
        <v>3</v>
      </c>
      <c r="S38" s="169">
        <f t="shared" si="75"/>
        <v>8</v>
      </c>
      <c r="T38" s="30">
        <v>25.28</v>
      </c>
      <c r="U38" s="168">
        <v>3</v>
      </c>
      <c r="V38" s="169">
        <f t="shared" si="76"/>
        <v>8</v>
      </c>
      <c r="W38" s="30">
        <v>20.72</v>
      </c>
      <c r="X38" s="168">
        <v>3</v>
      </c>
      <c r="Y38" s="169">
        <f t="shared" si="77"/>
        <v>8</v>
      </c>
      <c r="Z38" s="30">
        <v>29.19</v>
      </c>
      <c r="AA38" s="168">
        <v>5</v>
      </c>
      <c r="AB38" s="169">
        <f t="shared" si="78"/>
        <v>6</v>
      </c>
      <c r="AC38" s="30">
        <v>24.69</v>
      </c>
      <c r="AD38" s="168">
        <v>3</v>
      </c>
      <c r="AE38" s="169">
        <f t="shared" si="79"/>
        <v>8</v>
      </c>
      <c r="AF38" s="169"/>
      <c r="AG38" s="169"/>
      <c r="AH38" s="169">
        <f t="shared" si="80"/>
        <v>0</v>
      </c>
      <c r="AI38" s="51"/>
      <c r="AJ38" s="153">
        <f t="shared" si="81"/>
        <v>65</v>
      </c>
      <c r="AK38" s="177">
        <v>3</v>
      </c>
      <c r="AL38" s="153">
        <f t="shared" si="82"/>
        <v>65</v>
      </c>
      <c r="AM38" s="153">
        <f t="shared" si="83"/>
        <v>65</v>
      </c>
      <c r="AN38" s="95">
        <f t="shared" si="84"/>
        <v>1</v>
      </c>
      <c r="AO38" s="95">
        <f t="shared" si="85"/>
        <v>3</v>
      </c>
      <c r="AP38" s="95">
        <f t="shared" si="86"/>
        <v>2</v>
      </c>
      <c r="AQ38" s="95">
        <f t="shared" si="87"/>
        <v>3</v>
      </c>
      <c r="AR38" s="95">
        <f t="shared" si="88"/>
        <v>3</v>
      </c>
      <c r="AS38" s="95">
        <f t="shared" si="89"/>
        <v>3</v>
      </c>
      <c r="AT38" s="95">
        <f t="shared" si="90"/>
        <v>5</v>
      </c>
      <c r="AU38" s="95">
        <f t="shared" si="91"/>
        <v>3</v>
      </c>
      <c r="AV38" s="95">
        <f t="shared" si="92"/>
        <v>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</row>
    <row r="39" spans="1:63" s="69" customFormat="1" ht="28.9" customHeight="1" x14ac:dyDescent="0.35">
      <c r="A39" s="136">
        <v>22</v>
      </c>
      <c r="B39"/>
      <c r="C39" s="170"/>
      <c r="D39" s="170"/>
      <c r="E39" s="170"/>
      <c r="F39" s="173">
        <v>2</v>
      </c>
      <c r="G39" s="170" t="s">
        <v>46</v>
      </c>
      <c r="H39" s="38">
        <v>26</v>
      </c>
      <c r="I39" s="38" t="s">
        <v>451</v>
      </c>
      <c r="J39" s="133" t="s">
        <v>452</v>
      </c>
      <c r="K39" s="133" t="s">
        <v>453</v>
      </c>
      <c r="L39" s="168">
        <v>3</v>
      </c>
      <c r="M39" s="169">
        <f t="shared" si="72"/>
        <v>8</v>
      </c>
      <c r="N39" s="168">
        <v>4</v>
      </c>
      <c r="O39" s="169">
        <f t="shared" si="73"/>
        <v>7</v>
      </c>
      <c r="P39" s="168">
        <v>5</v>
      </c>
      <c r="Q39" s="169">
        <f t="shared" si="74"/>
        <v>6</v>
      </c>
      <c r="R39" s="168">
        <v>4</v>
      </c>
      <c r="S39" s="169">
        <f t="shared" si="75"/>
        <v>7</v>
      </c>
      <c r="T39" s="30">
        <v>32.06</v>
      </c>
      <c r="U39" s="168">
        <v>5</v>
      </c>
      <c r="V39" s="169">
        <f t="shared" si="76"/>
        <v>6</v>
      </c>
      <c r="W39" s="30" t="s">
        <v>547</v>
      </c>
      <c r="X39" s="168"/>
      <c r="Y39" s="169">
        <f t="shared" si="77"/>
        <v>0</v>
      </c>
      <c r="Z39" s="30">
        <v>27.81</v>
      </c>
      <c r="AA39" s="168">
        <v>3</v>
      </c>
      <c r="AB39" s="169">
        <f t="shared" si="78"/>
        <v>8</v>
      </c>
      <c r="AC39" s="30">
        <v>24.69</v>
      </c>
      <c r="AD39" s="168">
        <v>3</v>
      </c>
      <c r="AE39" s="169">
        <f t="shared" si="79"/>
        <v>8</v>
      </c>
      <c r="AF39" s="169"/>
      <c r="AG39" s="169"/>
      <c r="AH39" s="169">
        <f t="shared" si="80"/>
        <v>0</v>
      </c>
      <c r="AI39" s="51"/>
      <c r="AJ39" s="153">
        <f t="shared" si="81"/>
        <v>50</v>
      </c>
      <c r="AK39" s="177"/>
      <c r="AL39" s="153">
        <f t="shared" si="82"/>
        <v>50</v>
      </c>
      <c r="AM39" s="153">
        <f t="shared" si="83"/>
        <v>50</v>
      </c>
      <c r="AN39" s="95">
        <f t="shared" si="84"/>
        <v>3</v>
      </c>
      <c r="AO39" s="95">
        <f t="shared" si="85"/>
        <v>4</v>
      </c>
      <c r="AP39" s="95">
        <f t="shared" si="86"/>
        <v>5</v>
      </c>
      <c r="AQ39" s="95">
        <f t="shared" si="87"/>
        <v>4</v>
      </c>
      <c r="AR39" s="95">
        <f t="shared" si="88"/>
        <v>5</v>
      </c>
      <c r="AS39" s="95">
        <f t="shared" si="89"/>
        <v>0</v>
      </c>
      <c r="AT39" s="95">
        <f t="shared" si="90"/>
        <v>3</v>
      </c>
      <c r="AU39" s="95">
        <f t="shared" si="91"/>
        <v>3</v>
      </c>
      <c r="AV39" s="95">
        <f t="shared" si="92"/>
        <v>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</row>
    <row r="40" spans="1:63" s="69" customFormat="1" ht="28.9" customHeight="1" x14ac:dyDescent="0.35">
      <c r="A40" s="136"/>
      <c r="B40"/>
      <c r="C40" s="170"/>
      <c r="D40" s="170"/>
      <c r="E40" s="170"/>
      <c r="F40" s="173"/>
      <c r="G40" s="170"/>
      <c r="H40" s="38">
        <v>21</v>
      </c>
      <c r="I40" s="38" t="s">
        <v>441</v>
      </c>
      <c r="J40" s="133" t="s">
        <v>442</v>
      </c>
      <c r="K40" s="133" t="s">
        <v>66</v>
      </c>
      <c r="L40" s="168">
        <v>5</v>
      </c>
      <c r="M40" s="169">
        <f t="shared" si="72"/>
        <v>6</v>
      </c>
      <c r="N40" s="168">
        <v>2</v>
      </c>
      <c r="O40" s="169">
        <f t="shared" si="73"/>
        <v>9</v>
      </c>
      <c r="P40" s="168">
        <v>6</v>
      </c>
      <c r="Q40" s="169">
        <f t="shared" si="74"/>
        <v>5</v>
      </c>
      <c r="R40" s="168" t="s">
        <v>547</v>
      </c>
      <c r="S40" s="169">
        <f t="shared" si="75"/>
        <v>0</v>
      </c>
      <c r="T40" s="30">
        <v>28.5</v>
      </c>
      <c r="U40" s="168">
        <v>4</v>
      </c>
      <c r="V40" s="169">
        <f t="shared" si="76"/>
        <v>7</v>
      </c>
      <c r="W40" s="30">
        <v>29.62</v>
      </c>
      <c r="X40" s="168">
        <v>5</v>
      </c>
      <c r="Y40" s="169">
        <f t="shared" si="77"/>
        <v>6</v>
      </c>
      <c r="Z40" s="30">
        <v>40.25</v>
      </c>
      <c r="AA40" s="168">
        <v>6</v>
      </c>
      <c r="AB40" s="169">
        <f t="shared" si="78"/>
        <v>5</v>
      </c>
      <c r="AC40" s="30">
        <v>28.12</v>
      </c>
      <c r="AD40" s="168">
        <v>5</v>
      </c>
      <c r="AE40" s="169">
        <f t="shared" si="79"/>
        <v>6</v>
      </c>
      <c r="AF40" s="169"/>
      <c r="AG40" s="169"/>
      <c r="AH40" s="169">
        <f t="shared" si="80"/>
        <v>0</v>
      </c>
      <c r="AI40" s="51"/>
      <c r="AJ40" s="153">
        <f t="shared" si="81"/>
        <v>44</v>
      </c>
      <c r="AK40" s="177"/>
      <c r="AL40" s="153">
        <f t="shared" si="82"/>
        <v>44</v>
      </c>
      <c r="AM40" s="153">
        <f t="shared" si="83"/>
        <v>44</v>
      </c>
      <c r="AN40" s="95">
        <f t="shared" si="84"/>
        <v>5</v>
      </c>
      <c r="AO40" s="95">
        <f t="shared" si="85"/>
        <v>2</v>
      </c>
      <c r="AP40" s="95">
        <f t="shared" si="86"/>
        <v>6</v>
      </c>
      <c r="AQ40" s="95" t="str">
        <f t="shared" si="87"/>
        <v>E</v>
      </c>
      <c r="AR40" s="95">
        <f t="shared" si="88"/>
        <v>4</v>
      </c>
      <c r="AS40" s="95">
        <f t="shared" si="89"/>
        <v>5</v>
      </c>
      <c r="AT40" s="95">
        <f t="shared" si="90"/>
        <v>6</v>
      </c>
      <c r="AU40" s="95">
        <f t="shared" si="91"/>
        <v>5</v>
      </c>
      <c r="AV40" s="95">
        <f t="shared" si="92"/>
        <v>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</row>
    <row r="41" spans="1:63" s="69" customFormat="1" ht="28.5" customHeight="1" x14ac:dyDescent="0.35">
      <c r="A41" s="136"/>
      <c r="B41"/>
      <c r="C41" s="170"/>
      <c r="D41" s="170"/>
      <c r="E41" s="170"/>
      <c r="F41" s="173"/>
      <c r="G41" s="170"/>
      <c r="H41" s="38">
        <v>23</v>
      </c>
      <c r="I41" s="38" t="s">
        <v>445</v>
      </c>
      <c r="J41" s="133" t="s">
        <v>446</v>
      </c>
      <c r="K41" s="133" t="s">
        <v>66</v>
      </c>
      <c r="L41" s="168">
        <v>6</v>
      </c>
      <c r="M41" s="169">
        <f t="shared" si="72"/>
        <v>5</v>
      </c>
      <c r="N41" s="168"/>
      <c r="O41" s="169">
        <f t="shared" si="73"/>
        <v>0</v>
      </c>
      <c r="P41" s="168">
        <v>3</v>
      </c>
      <c r="Q41" s="169">
        <f t="shared" si="74"/>
        <v>8</v>
      </c>
      <c r="R41" s="168"/>
      <c r="S41" s="169">
        <f t="shared" si="75"/>
        <v>0</v>
      </c>
      <c r="T41" s="30"/>
      <c r="U41" s="168"/>
      <c r="V41" s="169">
        <f t="shared" si="76"/>
        <v>0</v>
      </c>
      <c r="W41" s="30">
        <v>25.57</v>
      </c>
      <c r="X41" s="168">
        <v>4</v>
      </c>
      <c r="Y41" s="169">
        <f t="shared" si="77"/>
        <v>7</v>
      </c>
      <c r="Z41" s="30">
        <v>29.1</v>
      </c>
      <c r="AA41" s="168">
        <v>4</v>
      </c>
      <c r="AB41" s="169">
        <f t="shared" si="78"/>
        <v>7</v>
      </c>
      <c r="AC41" s="30"/>
      <c r="AD41" s="168"/>
      <c r="AE41" s="169">
        <f t="shared" si="79"/>
        <v>0</v>
      </c>
      <c r="AF41" s="169"/>
      <c r="AG41" s="169"/>
      <c r="AH41" s="169">
        <f t="shared" si="80"/>
        <v>0</v>
      </c>
      <c r="AI41" s="51"/>
      <c r="AJ41" s="153">
        <f t="shared" si="81"/>
        <v>27</v>
      </c>
      <c r="AK41" s="177"/>
      <c r="AL41" s="153">
        <f t="shared" si="82"/>
        <v>27</v>
      </c>
      <c r="AM41" s="153">
        <f t="shared" si="83"/>
        <v>27</v>
      </c>
      <c r="AN41" s="95">
        <f t="shared" si="84"/>
        <v>6</v>
      </c>
      <c r="AO41" s="95">
        <f t="shared" si="85"/>
        <v>0</v>
      </c>
      <c r="AP41" s="95">
        <f t="shared" si="86"/>
        <v>3</v>
      </c>
      <c r="AQ41" s="95">
        <f t="shared" si="87"/>
        <v>0</v>
      </c>
      <c r="AR41" s="95">
        <f t="shared" si="88"/>
        <v>0</v>
      </c>
      <c r="AS41" s="95">
        <f t="shared" si="89"/>
        <v>4</v>
      </c>
      <c r="AT41" s="95">
        <f t="shared" si="90"/>
        <v>4</v>
      </c>
      <c r="AU41" s="95">
        <f t="shared" si="91"/>
        <v>0</v>
      </c>
      <c r="AV41" s="95">
        <f t="shared" si="92"/>
        <v>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</row>
    <row r="42" spans="1:63" s="69" customFormat="1" ht="28.9" customHeight="1" x14ac:dyDescent="0.35">
      <c r="A42" s="136">
        <v>20</v>
      </c>
      <c r="B42"/>
      <c r="C42" s="170"/>
      <c r="D42" s="170"/>
      <c r="E42" s="170"/>
      <c r="F42" s="173">
        <v>2</v>
      </c>
      <c r="G42" s="170" t="s">
        <v>46</v>
      </c>
      <c r="H42" s="38"/>
      <c r="I42" s="38"/>
      <c r="J42" s="133"/>
      <c r="K42" s="133"/>
      <c r="L42" s="168"/>
      <c r="M42" s="169">
        <f t="shared" ref="M42:M48" si="93">IF(L42=0,,IF(L42&gt;10,,11-(L42)))</f>
        <v>0</v>
      </c>
      <c r="N42" s="168"/>
      <c r="O42" s="169">
        <f t="shared" ref="O42:O48" si="94">IF(N42=0,,IF(N42&gt;10,,11-(N42)))</f>
        <v>0</v>
      </c>
      <c r="P42" s="168"/>
      <c r="Q42" s="169">
        <f t="shared" ref="Q42:Q48" si="95">IF(P42=0,,IF(P42&gt;10,,11-(P42)))</f>
        <v>0</v>
      </c>
      <c r="R42" s="168"/>
      <c r="S42" s="169">
        <f t="shared" ref="S42:S48" si="96">IF(R42=0,,IF(R42&gt;10,,11-(R42)))</f>
        <v>0</v>
      </c>
      <c r="T42" s="30"/>
      <c r="U42" s="168"/>
      <c r="V42" s="169">
        <f t="shared" ref="V42:V48" si="97">IF(U42=0,,IF(U42&gt;10,,11-(U42)))</f>
        <v>0</v>
      </c>
      <c r="W42" s="30"/>
      <c r="X42" s="168"/>
      <c r="Y42" s="169">
        <f t="shared" ref="Y42:Y48" si="98">IF(X42=0,,IF(X42&gt;10,,11-(X42)))</f>
        <v>0</v>
      </c>
      <c r="Z42" s="30"/>
      <c r="AA42" s="168"/>
      <c r="AB42" s="169">
        <f t="shared" ref="AB42:AB48" si="99">IF(AA42=0,,IF(AA42&gt;10,,11-(AA42)))</f>
        <v>0</v>
      </c>
      <c r="AC42" s="30"/>
      <c r="AD42" s="168"/>
      <c r="AE42" s="169">
        <f t="shared" ref="AE42:AE48" si="100">IF(AD42=0,,IF(AD42&gt;10,,11-(AD42)))</f>
        <v>0</v>
      </c>
      <c r="AF42" s="169"/>
      <c r="AG42" s="169"/>
      <c r="AH42" s="169">
        <f t="shared" ref="AH42:AH48" si="101">IF(AG42=0,,IF(AG42&gt;10,,11-(AG42)))</f>
        <v>0</v>
      </c>
      <c r="AI42" s="51"/>
      <c r="AJ42" s="153">
        <f t="shared" si="60"/>
        <v>0</v>
      </c>
      <c r="AK42" s="177"/>
      <c r="AL42" s="153">
        <f t="shared" si="61"/>
        <v>0</v>
      </c>
      <c r="AM42" s="153">
        <f t="shared" si="62"/>
        <v>0</v>
      </c>
      <c r="AN42" s="95">
        <f t="shared" si="12"/>
        <v>0</v>
      </c>
      <c r="AO42" s="95">
        <f t="shared" si="13"/>
        <v>0</v>
      </c>
      <c r="AP42" s="95">
        <f t="shared" si="14"/>
        <v>0</v>
      </c>
      <c r="AQ42" s="95">
        <f t="shared" si="15"/>
        <v>0</v>
      </c>
      <c r="AR42" s="95">
        <f t="shared" si="16"/>
        <v>0</v>
      </c>
      <c r="AS42" s="95">
        <f t="shared" si="17"/>
        <v>0</v>
      </c>
      <c r="AT42" s="95">
        <f t="shared" si="18"/>
        <v>0</v>
      </c>
      <c r="AU42" s="95">
        <f t="shared" si="19"/>
        <v>0</v>
      </c>
      <c r="AV42" s="95">
        <f t="shared" si="20"/>
        <v>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</row>
    <row r="43" spans="1:63" s="69" customFormat="1" ht="28.9" hidden="1" customHeight="1" x14ac:dyDescent="0.35">
      <c r="A43" s="136">
        <v>18</v>
      </c>
      <c r="B43"/>
      <c r="C43" s="170"/>
      <c r="D43" s="170"/>
      <c r="E43" s="170"/>
      <c r="F43" s="173">
        <v>2</v>
      </c>
      <c r="G43" s="170" t="s">
        <v>46</v>
      </c>
      <c r="H43" s="38"/>
      <c r="I43" s="38"/>
      <c r="J43" s="133"/>
      <c r="K43" s="133"/>
      <c r="L43" s="168"/>
      <c r="M43" s="169">
        <f t="shared" si="93"/>
        <v>0</v>
      </c>
      <c r="N43" s="168"/>
      <c r="O43" s="169">
        <f t="shared" si="94"/>
        <v>0</v>
      </c>
      <c r="P43" s="168"/>
      <c r="Q43" s="169">
        <f t="shared" si="95"/>
        <v>0</v>
      </c>
      <c r="R43" s="168"/>
      <c r="S43" s="169">
        <f t="shared" si="96"/>
        <v>0</v>
      </c>
      <c r="T43" s="30"/>
      <c r="U43" s="168"/>
      <c r="V43" s="169">
        <f t="shared" si="97"/>
        <v>0</v>
      </c>
      <c r="W43" s="30"/>
      <c r="X43" s="168"/>
      <c r="Y43" s="169">
        <f t="shared" si="98"/>
        <v>0</v>
      </c>
      <c r="Z43" s="30"/>
      <c r="AA43" s="168"/>
      <c r="AB43" s="169">
        <f t="shared" si="99"/>
        <v>0</v>
      </c>
      <c r="AC43" s="30"/>
      <c r="AD43" s="168"/>
      <c r="AE43" s="169">
        <f t="shared" si="100"/>
        <v>0</v>
      </c>
      <c r="AF43" s="169"/>
      <c r="AG43" s="169"/>
      <c r="AH43" s="169">
        <f t="shared" si="101"/>
        <v>0</v>
      </c>
      <c r="AI43" s="51"/>
      <c r="AJ43" s="153">
        <f t="shared" si="60"/>
        <v>0</v>
      </c>
      <c r="AK43" s="177"/>
      <c r="AL43" s="153">
        <f t="shared" si="61"/>
        <v>0</v>
      </c>
      <c r="AM43" s="153">
        <f t="shared" si="62"/>
        <v>0</v>
      </c>
      <c r="AN43" s="95">
        <f t="shared" si="12"/>
        <v>0</v>
      </c>
      <c r="AO43" s="95">
        <f t="shared" si="13"/>
        <v>0</v>
      </c>
      <c r="AP43" s="95">
        <f t="shared" si="14"/>
        <v>0</v>
      </c>
      <c r="AQ43" s="95">
        <f t="shared" si="15"/>
        <v>0</v>
      </c>
      <c r="AR43" s="95">
        <f t="shared" si="16"/>
        <v>0</v>
      </c>
      <c r="AS43" s="95">
        <f t="shared" si="17"/>
        <v>0</v>
      </c>
      <c r="AT43" s="95">
        <f t="shared" si="18"/>
        <v>0</v>
      </c>
      <c r="AU43" s="95">
        <f t="shared" si="19"/>
        <v>0</v>
      </c>
      <c r="AV43" s="95">
        <f t="shared" si="20"/>
        <v>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</row>
    <row r="44" spans="1:63" s="69" customFormat="1" ht="28.9" hidden="1" customHeight="1" x14ac:dyDescent="0.35">
      <c r="A44" s="136">
        <v>17</v>
      </c>
      <c r="B44"/>
      <c r="C44" s="170"/>
      <c r="D44" s="170"/>
      <c r="E44" s="170"/>
      <c r="F44" s="173">
        <v>2</v>
      </c>
      <c r="G44" s="170" t="s">
        <v>46</v>
      </c>
      <c r="H44" s="38"/>
      <c r="I44" s="38"/>
      <c r="J44" s="133"/>
      <c r="K44" s="133"/>
      <c r="L44" s="168"/>
      <c r="M44" s="169">
        <f t="shared" si="93"/>
        <v>0</v>
      </c>
      <c r="N44" s="168"/>
      <c r="O44" s="169">
        <f t="shared" si="94"/>
        <v>0</v>
      </c>
      <c r="P44" s="168"/>
      <c r="Q44" s="169">
        <f t="shared" si="95"/>
        <v>0</v>
      </c>
      <c r="R44" s="168"/>
      <c r="S44" s="169">
        <f t="shared" si="96"/>
        <v>0</v>
      </c>
      <c r="T44" s="30"/>
      <c r="U44" s="168"/>
      <c r="V44" s="169">
        <f t="shared" si="97"/>
        <v>0</v>
      </c>
      <c r="W44" s="30"/>
      <c r="X44" s="168"/>
      <c r="Y44" s="169">
        <f t="shared" si="98"/>
        <v>0</v>
      </c>
      <c r="Z44" s="30"/>
      <c r="AA44" s="168"/>
      <c r="AB44" s="169">
        <f t="shared" si="99"/>
        <v>0</v>
      </c>
      <c r="AC44" s="30"/>
      <c r="AD44" s="168"/>
      <c r="AE44" s="169">
        <f t="shared" si="100"/>
        <v>0</v>
      </c>
      <c r="AF44" s="169"/>
      <c r="AG44" s="169"/>
      <c r="AH44" s="169">
        <f t="shared" si="101"/>
        <v>0</v>
      </c>
      <c r="AI44" s="51"/>
      <c r="AJ44" s="153">
        <f t="shared" si="60"/>
        <v>0</v>
      </c>
      <c r="AK44" s="177"/>
      <c r="AL44" s="153">
        <f t="shared" si="61"/>
        <v>0</v>
      </c>
      <c r="AM44" s="153">
        <f t="shared" si="62"/>
        <v>0</v>
      </c>
      <c r="AN44" s="95">
        <f t="shared" si="12"/>
        <v>0</v>
      </c>
      <c r="AO44" s="95">
        <f t="shared" si="13"/>
        <v>0</v>
      </c>
      <c r="AP44" s="95">
        <f t="shared" si="14"/>
        <v>0</v>
      </c>
      <c r="AQ44" s="95">
        <f t="shared" si="15"/>
        <v>0</v>
      </c>
      <c r="AR44" s="95">
        <f t="shared" si="16"/>
        <v>0</v>
      </c>
      <c r="AS44" s="95">
        <f t="shared" si="17"/>
        <v>0</v>
      </c>
      <c r="AT44" s="95">
        <f t="shared" si="18"/>
        <v>0</v>
      </c>
      <c r="AU44" s="95">
        <f t="shared" si="19"/>
        <v>0</v>
      </c>
      <c r="AV44" s="95">
        <f t="shared" si="20"/>
        <v>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</row>
    <row r="45" spans="1:63" s="69" customFormat="1" ht="28.9" hidden="1" customHeight="1" x14ac:dyDescent="0.35">
      <c r="A45" s="136">
        <v>15</v>
      </c>
      <c r="B45"/>
      <c r="C45" s="170"/>
      <c r="D45" s="170"/>
      <c r="E45" s="170"/>
      <c r="F45" s="173">
        <v>2</v>
      </c>
      <c r="G45" s="170" t="s">
        <v>46</v>
      </c>
      <c r="H45" s="38"/>
      <c r="I45" s="38"/>
      <c r="J45" s="133"/>
      <c r="K45" s="133"/>
      <c r="L45" s="168"/>
      <c r="M45" s="169">
        <f t="shared" si="93"/>
        <v>0</v>
      </c>
      <c r="N45" s="168"/>
      <c r="O45" s="169">
        <f t="shared" si="94"/>
        <v>0</v>
      </c>
      <c r="P45" s="168"/>
      <c r="Q45" s="169">
        <f t="shared" si="95"/>
        <v>0</v>
      </c>
      <c r="R45" s="168"/>
      <c r="S45" s="169">
        <f t="shared" si="96"/>
        <v>0</v>
      </c>
      <c r="T45" s="30"/>
      <c r="U45" s="168"/>
      <c r="V45" s="169">
        <f t="shared" si="97"/>
        <v>0</v>
      </c>
      <c r="W45" s="30"/>
      <c r="X45" s="168"/>
      <c r="Y45" s="169">
        <f t="shared" si="98"/>
        <v>0</v>
      </c>
      <c r="Z45" s="30"/>
      <c r="AA45" s="168"/>
      <c r="AB45" s="169">
        <f t="shared" si="99"/>
        <v>0</v>
      </c>
      <c r="AC45" s="30"/>
      <c r="AD45" s="168"/>
      <c r="AE45" s="169">
        <f t="shared" si="100"/>
        <v>0</v>
      </c>
      <c r="AF45" s="169"/>
      <c r="AG45" s="169"/>
      <c r="AH45" s="169">
        <f t="shared" si="101"/>
        <v>0</v>
      </c>
      <c r="AI45" s="51"/>
      <c r="AJ45" s="153">
        <f t="shared" si="60"/>
        <v>0</v>
      </c>
      <c r="AK45" s="177"/>
      <c r="AL45" s="153">
        <f t="shared" si="61"/>
        <v>0</v>
      </c>
      <c r="AM45" s="153">
        <f t="shared" si="62"/>
        <v>0</v>
      </c>
      <c r="AN45" s="95">
        <f t="shared" si="12"/>
        <v>0</v>
      </c>
      <c r="AO45" s="95">
        <f t="shared" si="13"/>
        <v>0</v>
      </c>
      <c r="AP45" s="95">
        <f t="shared" si="14"/>
        <v>0</v>
      </c>
      <c r="AQ45" s="95">
        <f t="shared" si="15"/>
        <v>0</v>
      </c>
      <c r="AR45" s="95">
        <f t="shared" si="16"/>
        <v>0</v>
      </c>
      <c r="AS45" s="95">
        <f t="shared" si="17"/>
        <v>0</v>
      </c>
      <c r="AT45" s="95">
        <f t="shared" si="18"/>
        <v>0</v>
      </c>
      <c r="AU45" s="95">
        <f t="shared" si="19"/>
        <v>0</v>
      </c>
      <c r="AV45" s="95">
        <f t="shared" si="20"/>
        <v>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</row>
    <row r="46" spans="1:63" s="69" customFormat="1" ht="28.9" hidden="1" customHeight="1" x14ac:dyDescent="0.35">
      <c r="A46" s="136">
        <v>19</v>
      </c>
      <c r="B46"/>
      <c r="C46" s="170"/>
      <c r="D46" s="170"/>
      <c r="E46" s="170"/>
      <c r="F46" s="173">
        <v>2</v>
      </c>
      <c r="G46" s="170" t="s">
        <v>46</v>
      </c>
      <c r="H46" s="38"/>
      <c r="I46" s="38"/>
      <c r="J46" s="133"/>
      <c r="K46" s="133"/>
      <c r="L46" s="168"/>
      <c r="M46" s="169">
        <f t="shared" si="93"/>
        <v>0</v>
      </c>
      <c r="N46" s="168"/>
      <c r="O46" s="169">
        <f t="shared" si="94"/>
        <v>0</v>
      </c>
      <c r="P46" s="168"/>
      <c r="Q46" s="169">
        <f t="shared" si="95"/>
        <v>0</v>
      </c>
      <c r="R46" s="168"/>
      <c r="S46" s="169">
        <f t="shared" si="96"/>
        <v>0</v>
      </c>
      <c r="T46" s="30"/>
      <c r="U46" s="168"/>
      <c r="V46" s="169">
        <f t="shared" si="97"/>
        <v>0</v>
      </c>
      <c r="W46" s="30"/>
      <c r="X46" s="168"/>
      <c r="Y46" s="169">
        <f t="shared" si="98"/>
        <v>0</v>
      </c>
      <c r="Z46" s="30"/>
      <c r="AA46" s="168"/>
      <c r="AB46" s="169">
        <f t="shared" si="99"/>
        <v>0</v>
      </c>
      <c r="AC46" s="30"/>
      <c r="AD46" s="168"/>
      <c r="AE46" s="169">
        <f t="shared" si="100"/>
        <v>0</v>
      </c>
      <c r="AF46" s="169"/>
      <c r="AG46" s="169"/>
      <c r="AH46" s="169">
        <f t="shared" si="101"/>
        <v>0</v>
      </c>
      <c r="AI46" s="51"/>
      <c r="AJ46" s="153">
        <f t="shared" si="60"/>
        <v>0</v>
      </c>
      <c r="AK46" s="177"/>
      <c r="AL46" s="153">
        <f t="shared" si="61"/>
        <v>0</v>
      </c>
      <c r="AM46" s="153">
        <f t="shared" si="62"/>
        <v>0</v>
      </c>
      <c r="AN46" s="95">
        <f t="shared" si="12"/>
        <v>0</v>
      </c>
      <c r="AO46" s="95">
        <f t="shared" si="13"/>
        <v>0</v>
      </c>
      <c r="AP46" s="95">
        <f t="shared" si="14"/>
        <v>0</v>
      </c>
      <c r="AQ46" s="95">
        <f t="shared" si="15"/>
        <v>0</v>
      </c>
      <c r="AR46" s="95">
        <f t="shared" si="16"/>
        <v>0</v>
      </c>
      <c r="AS46" s="95">
        <f t="shared" si="17"/>
        <v>0</v>
      </c>
      <c r="AT46" s="95">
        <f t="shared" si="18"/>
        <v>0</v>
      </c>
      <c r="AU46" s="95">
        <f t="shared" si="19"/>
        <v>0</v>
      </c>
      <c r="AV46" s="95">
        <f t="shared" si="20"/>
        <v>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</row>
    <row r="47" spans="1:63" s="69" customFormat="1" ht="28.9" hidden="1" customHeight="1" x14ac:dyDescent="0.35">
      <c r="A47" s="136">
        <v>23</v>
      </c>
      <c r="B47"/>
      <c r="C47" s="170"/>
      <c r="D47" s="170"/>
      <c r="E47" s="170"/>
      <c r="F47" s="173"/>
      <c r="G47" s="170"/>
      <c r="H47" s="38"/>
      <c r="I47" s="38"/>
      <c r="J47" s="133"/>
      <c r="K47" s="133"/>
      <c r="L47" s="168"/>
      <c r="M47" s="169">
        <f t="shared" si="93"/>
        <v>0</v>
      </c>
      <c r="N47" s="168"/>
      <c r="O47" s="169">
        <f t="shared" si="94"/>
        <v>0</v>
      </c>
      <c r="P47" s="168"/>
      <c r="Q47" s="169">
        <f t="shared" si="95"/>
        <v>0</v>
      </c>
      <c r="R47" s="168"/>
      <c r="S47" s="169">
        <f t="shared" si="96"/>
        <v>0</v>
      </c>
      <c r="T47" s="30"/>
      <c r="U47" s="168"/>
      <c r="V47" s="169">
        <f t="shared" si="97"/>
        <v>0</v>
      </c>
      <c r="W47" s="30"/>
      <c r="X47" s="168"/>
      <c r="Y47" s="169">
        <f t="shared" si="98"/>
        <v>0</v>
      </c>
      <c r="Z47" s="30"/>
      <c r="AA47" s="168"/>
      <c r="AB47" s="169">
        <f t="shared" si="99"/>
        <v>0</v>
      </c>
      <c r="AC47" s="30"/>
      <c r="AD47" s="168"/>
      <c r="AE47" s="169">
        <f t="shared" si="100"/>
        <v>0</v>
      </c>
      <c r="AF47" s="169"/>
      <c r="AG47" s="169"/>
      <c r="AH47" s="169">
        <f t="shared" si="101"/>
        <v>0</v>
      </c>
      <c r="AI47" s="51"/>
      <c r="AJ47" s="153">
        <f t="shared" si="60"/>
        <v>0</v>
      </c>
      <c r="AK47" s="177"/>
      <c r="AL47" s="153">
        <f t="shared" si="61"/>
        <v>0</v>
      </c>
      <c r="AM47" s="153">
        <f t="shared" si="62"/>
        <v>0</v>
      </c>
      <c r="AN47" s="95">
        <f t="shared" si="12"/>
        <v>0</v>
      </c>
      <c r="AO47" s="95">
        <f t="shared" si="13"/>
        <v>0</v>
      </c>
      <c r="AP47" s="95">
        <f t="shared" si="14"/>
        <v>0</v>
      </c>
      <c r="AQ47" s="95">
        <f t="shared" si="15"/>
        <v>0</v>
      </c>
      <c r="AR47" s="95">
        <f t="shared" si="16"/>
        <v>0</v>
      </c>
      <c r="AS47" s="95">
        <f t="shared" si="17"/>
        <v>0</v>
      </c>
      <c r="AT47" s="95">
        <f t="shared" si="18"/>
        <v>0</v>
      </c>
      <c r="AU47" s="95">
        <f t="shared" si="19"/>
        <v>0</v>
      </c>
      <c r="AV47" s="95">
        <f t="shared" si="20"/>
        <v>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</row>
    <row r="48" spans="1:63" s="69" customFormat="1" ht="28.9" hidden="1" customHeight="1" x14ac:dyDescent="0.35">
      <c r="A48" s="136">
        <v>24</v>
      </c>
      <c r="B48"/>
      <c r="C48" s="170"/>
      <c r="D48" s="170"/>
      <c r="E48" s="170"/>
      <c r="F48" s="173"/>
      <c r="G48" s="170"/>
      <c r="H48" s="38"/>
      <c r="I48" s="38"/>
      <c r="J48" s="133"/>
      <c r="K48" s="133"/>
      <c r="L48" s="168"/>
      <c r="M48" s="169">
        <f t="shared" si="93"/>
        <v>0</v>
      </c>
      <c r="N48" s="168"/>
      <c r="O48" s="169">
        <f t="shared" si="94"/>
        <v>0</v>
      </c>
      <c r="P48" s="168"/>
      <c r="Q48" s="169">
        <f t="shared" si="95"/>
        <v>0</v>
      </c>
      <c r="R48" s="168"/>
      <c r="S48" s="169">
        <f t="shared" si="96"/>
        <v>0</v>
      </c>
      <c r="T48" s="30"/>
      <c r="U48" s="168"/>
      <c r="V48" s="169">
        <f t="shared" si="97"/>
        <v>0</v>
      </c>
      <c r="W48" s="30"/>
      <c r="X48" s="168"/>
      <c r="Y48" s="169">
        <f t="shared" si="98"/>
        <v>0</v>
      </c>
      <c r="Z48" s="30"/>
      <c r="AA48" s="168"/>
      <c r="AB48" s="169">
        <f t="shared" si="99"/>
        <v>0</v>
      </c>
      <c r="AC48" s="30"/>
      <c r="AD48" s="168"/>
      <c r="AE48" s="169">
        <f t="shared" si="100"/>
        <v>0</v>
      </c>
      <c r="AF48" s="169"/>
      <c r="AG48" s="169"/>
      <c r="AH48" s="169">
        <f t="shared" si="101"/>
        <v>0</v>
      </c>
      <c r="AI48" s="51"/>
      <c r="AJ48" s="153">
        <f t="shared" si="60"/>
        <v>0</v>
      </c>
      <c r="AK48" s="177"/>
      <c r="AL48" s="153">
        <f t="shared" si="61"/>
        <v>0</v>
      </c>
      <c r="AM48" s="153">
        <f t="shared" si="62"/>
        <v>0</v>
      </c>
      <c r="AN48" s="95">
        <f t="shared" si="12"/>
        <v>0</v>
      </c>
      <c r="AO48" s="95">
        <f t="shared" si="13"/>
        <v>0</v>
      </c>
      <c r="AP48" s="95">
        <f t="shared" si="14"/>
        <v>0</v>
      </c>
      <c r="AQ48" s="95">
        <f t="shared" si="15"/>
        <v>0</v>
      </c>
      <c r="AR48" s="95">
        <f t="shared" si="16"/>
        <v>0</v>
      </c>
      <c r="AS48" s="95">
        <f t="shared" si="17"/>
        <v>0</v>
      </c>
      <c r="AT48" s="95">
        <f t="shared" si="18"/>
        <v>0</v>
      </c>
      <c r="AU48" s="95">
        <f t="shared" si="19"/>
        <v>0</v>
      </c>
      <c r="AV48" s="95">
        <f t="shared" si="20"/>
        <v>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</row>
    <row r="49" spans="1:63" s="69" customFormat="1" ht="25.9" customHeight="1" x14ac:dyDescent="0.35">
      <c r="A49" s="136">
        <v>25</v>
      </c>
      <c r="B49"/>
      <c r="C49" s="170"/>
      <c r="D49" s="170"/>
      <c r="E49" s="170"/>
      <c r="F49" s="170"/>
      <c r="G49" s="170"/>
      <c r="H49" s="216" t="s">
        <v>49</v>
      </c>
      <c r="I49" s="216"/>
      <c r="J49" s="217"/>
      <c r="K49" s="217"/>
      <c r="L49" s="186"/>
      <c r="M49" s="185"/>
      <c r="N49" s="171"/>
      <c r="O49" s="171"/>
      <c r="P49" s="191"/>
      <c r="Q49" s="191"/>
      <c r="R49" s="190"/>
      <c r="S49" s="191"/>
      <c r="T49" s="189"/>
      <c r="U49" s="171"/>
      <c r="V49" s="171"/>
      <c r="W49" s="189"/>
      <c r="X49" s="189"/>
      <c r="Y49" s="171"/>
      <c r="Z49" s="189"/>
      <c r="AA49" s="171"/>
      <c r="AB49" s="171"/>
      <c r="AC49" s="189"/>
      <c r="AD49" s="171"/>
      <c r="AE49" s="171"/>
      <c r="AF49" s="171"/>
      <c r="AG49" s="171"/>
      <c r="AH49" s="171"/>
      <c r="AI49" s="51"/>
      <c r="AJ49" s="188"/>
      <c r="AK49" s="187" t="s">
        <v>40</v>
      </c>
      <c r="AL49" s="187"/>
      <c r="AM49" s="187"/>
      <c r="AN49" s="95">
        <f t="shared" ref="AN49:AN77" si="102">L49</f>
        <v>0</v>
      </c>
      <c r="AO49" s="95">
        <f t="shared" ref="AO49:AO77" si="103">N49</f>
        <v>0</v>
      </c>
      <c r="AP49" s="95">
        <f t="shared" ref="AP49:AP77" si="104">P49</f>
        <v>0</v>
      </c>
      <c r="AQ49" s="95">
        <f t="shared" ref="AQ49:AQ77" si="105">R49</f>
        <v>0</v>
      </c>
      <c r="AR49" s="95">
        <f t="shared" ref="AR49:AR77" si="106">U49</f>
        <v>0</v>
      </c>
      <c r="AS49" s="95">
        <f t="shared" ref="AS49:AS77" si="107">X49</f>
        <v>0</v>
      </c>
      <c r="AT49" s="95">
        <f t="shared" ref="AT49:AT77" si="108">AA49</f>
        <v>0</v>
      </c>
      <c r="AU49" s="95">
        <f t="shared" ref="AU49:AU77" si="109">AD49</f>
        <v>0</v>
      </c>
      <c r="AV49" s="95">
        <f t="shared" ref="AV49:AV77" si="110">AG49</f>
        <v>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</row>
    <row r="50" spans="1:63" s="69" customFormat="1" ht="28.9" customHeight="1" x14ac:dyDescent="0.35">
      <c r="A50" s="136">
        <v>36</v>
      </c>
      <c r="B50"/>
      <c r="C50" s="170"/>
      <c r="D50" s="170"/>
      <c r="E50" s="170"/>
      <c r="F50" s="173">
        <v>3</v>
      </c>
      <c r="G50" s="170" t="s">
        <v>50</v>
      </c>
      <c r="H50" s="38">
        <v>30</v>
      </c>
      <c r="I50" s="38" t="s">
        <v>458</v>
      </c>
      <c r="J50" s="133" t="s">
        <v>459</v>
      </c>
      <c r="K50" s="133" t="s">
        <v>460</v>
      </c>
      <c r="L50" s="168">
        <v>3</v>
      </c>
      <c r="M50" s="169">
        <f>IF(L50=0,,IF(L50&gt;10,,11-(L50)))</f>
        <v>8</v>
      </c>
      <c r="N50" s="168">
        <v>1</v>
      </c>
      <c r="O50" s="169">
        <f>IF(N50=0,,IF(N50&gt;10,,11-(N50)))</f>
        <v>10</v>
      </c>
      <c r="P50" s="168">
        <v>2</v>
      </c>
      <c r="Q50" s="169">
        <f>IF(P50=0,,IF(P50&gt;10,,11-(P50)))</f>
        <v>9</v>
      </c>
      <c r="R50" s="168">
        <v>3</v>
      </c>
      <c r="S50" s="169">
        <f>IF(R50=0,,IF(R50&gt;10,,11-(R50)))</f>
        <v>8</v>
      </c>
      <c r="T50" s="30">
        <v>21.32</v>
      </c>
      <c r="U50" s="168">
        <v>4</v>
      </c>
      <c r="V50" s="169">
        <f>IF(U50=0,,IF(U50&gt;10,,11-(U50)))</f>
        <v>7</v>
      </c>
      <c r="W50" s="30">
        <v>32.119999999999997</v>
      </c>
      <c r="X50" s="168">
        <v>2</v>
      </c>
      <c r="Y50" s="169">
        <f>IF(X50=0,,IF(X50&gt;10,,11-(X50)))</f>
        <v>9</v>
      </c>
      <c r="Z50" s="30">
        <v>25.78</v>
      </c>
      <c r="AA50" s="168">
        <v>4</v>
      </c>
      <c r="AB50" s="169">
        <f>IF(AA50=0,,IF(AA50&gt;10,,11-(AA50)))</f>
        <v>7</v>
      </c>
      <c r="AC50" s="30">
        <v>23.15</v>
      </c>
      <c r="AD50" s="168">
        <v>4</v>
      </c>
      <c r="AE50" s="169">
        <f>IF(AD50=0,,IF(AD50&gt;10,,11-(AD50)))</f>
        <v>7</v>
      </c>
      <c r="AF50" s="169"/>
      <c r="AG50" s="169"/>
      <c r="AH50" s="169">
        <f>IF(AG50=0,,IF(AG50&gt;10,,11-(AG50)))</f>
        <v>0</v>
      </c>
      <c r="AI50" s="51"/>
      <c r="AJ50" s="153">
        <f>M50+O50+Q50+V50+Y50+AB50+AE50+S50+AH50</f>
        <v>65</v>
      </c>
      <c r="AK50" s="177">
        <v>1</v>
      </c>
      <c r="AL50" s="153">
        <f>M50+O50+Q50+V50+Y50+AB50+AE50+S50</f>
        <v>65</v>
      </c>
      <c r="AM50" s="153">
        <f>M50+O50+Q50+V50+Y50+AB50+AE50+S50+AH50</f>
        <v>65</v>
      </c>
      <c r="AN50" s="95">
        <f>L50</f>
        <v>3</v>
      </c>
      <c r="AO50" s="95">
        <f>N50</f>
        <v>1</v>
      </c>
      <c r="AP50" s="95">
        <f>P50</f>
        <v>2</v>
      </c>
      <c r="AQ50" s="95">
        <f>R50</f>
        <v>3</v>
      </c>
      <c r="AR50" s="95">
        <f>U50</f>
        <v>4</v>
      </c>
      <c r="AS50" s="95">
        <f>X50</f>
        <v>2</v>
      </c>
      <c r="AT50" s="95">
        <f>AA50</f>
        <v>4</v>
      </c>
      <c r="AU50" s="95">
        <f>AD50</f>
        <v>4</v>
      </c>
      <c r="AV50" s="95">
        <f>AG50</f>
        <v>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</row>
    <row r="51" spans="1:63" s="69" customFormat="1" ht="28.9" customHeight="1" x14ac:dyDescent="0.35">
      <c r="A51" s="136">
        <v>33</v>
      </c>
      <c r="B51"/>
      <c r="C51" s="170"/>
      <c r="D51" s="170"/>
      <c r="E51" s="170"/>
      <c r="F51" s="173">
        <v>3</v>
      </c>
      <c r="G51" s="170" t="s">
        <v>50</v>
      </c>
      <c r="H51" s="38">
        <v>28</v>
      </c>
      <c r="I51" s="38" t="s">
        <v>454</v>
      </c>
      <c r="J51" s="133" t="s">
        <v>455</v>
      </c>
      <c r="K51" s="133" t="s">
        <v>66</v>
      </c>
      <c r="L51" s="168">
        <v>2</v>
      </c>
      <c r="M51" s="169">
        <f>IF(L51=0,,IF(L51&gt;10,,11-(L51)))</f>
        <v>9</v>
      </c>
      <c r="N51" s="168">
        <v>4</v>
      </c>
      <c r="O51" s="169">
        <f>IF(N51=0,,IF(N51&gt;10,,11-(N51)))</f>
        <v>7</v>
      </c>
      <c r="P51" s="168">
        <v>1</v>
      </c>
      <c r="Q51" s="169">
        <f>IF(P51=0,,IF(P51&gt;10,,11-(P51)))</f>
        <v>10</v>
      </c>
      <c r="R51" s="168">
        <v>2</v>
      </c>
      <c r="S51" s="169">
        <f>IF(R51=0,,IF(R51&gt;10,,11-(R51)))</f>
        <v>9</v>
      </c>
      <c r="T51" s="30">
        <v>18.059999999999999</v>
      </c>
      <c r="U51" s="168">
        <v>3</v>
      </c>
      <c r="V51" s="169">
        <f>IF(U51=0,,IF(U51&gt;10,,11-(U51)))</f>
        <v>8</v>
      </c>
      <c r="W51" s="30" t="s">
        <v>547</v>
      </c>
      <c r="X51" s="168"/>
      <c r="Y51" s="169">
        <f>IF(X51=0,,IF(X51&gt;10,,11-(X51)))</f>
        <v>0</v>
      </c>
      <c r="Z51" s="30">
        <v>21.37</v>
      </c>
      <c r="AA51" s="168">
        <v>1</v>
      </c>
      <c r="AB51" s="169">
        <f>IF(AA51=0,,IF(AA51&gt;10,,11-(AA51)))</f>
        <v>10</v>
      </c>
      <c r="AC51" s="30">
        <v>20.38</v>
      </c>
      <c r="AD51" s="168">
        <v>1</v>
      </c>
      <c r="AE51" s="169">
        <f>IF(AD51=0,,IF(AD51&gt;10,,11-(AD51)))</f>
        <v>10</v>
      </c>
      <c r="AF51" s="169"/>
      <c r="AG51" s="169"/>
      <c r="AH51" s="169">
        <f>IF(AG51=0,,IF(AG51&gt;10,,11-(AG51)))</f>
        <v>0</v>
      </c>
      <c r="AI51" s="51"/>
      <c r="AJ51" s="153">
        <f>M51+O51+Q51+V51+Y51+AB51+AE51+S51+AH51</f>
        <v>63</v>
      </c>
      <c r="AK51" s="177">
        <v>2</v>
      </c>
      <c r="AL51" s="153">
        <f>M51+O51+Q51+V51+Y51+AB51+AE51+S51</f>
        <v>63</v>
      </c>
      <c r="AM51" s="153">
        <f>M51+O51+Q51+V51+Y51+AB51+AE51+S51+AH51</f>
        <v>63</v>
      </c>
      <c r="AN51" s="95">
        <f>L51</f>
        <v>2</v>
      </c>
      <c r="AO51" s="95">
        <f>N51</f>
        <v>4</v>
      </c>
      <c r="AP51" s="95">
        <f>P51</f>
        <v>1</v>
      </c>
      <c r="AQ51" s="95">
        <f>R51</f>
        <v>2</v>
      </c>
      <c r="AR51" s="95">
        <f>U51</f>
        <v>3</v>
      </c>
      <c r="AS51" s="95">
        <f>X51</f>
        <v>0</v>
      </c>
      <c r="AT51" s="95">
        <f>AA51</f>
        <v>1</v>
      </c>
      <c r="AU51" s="95">
        <f>AD51</f>
        <v>1</v>
      </c>
      <c r="AV51" s="95">
        <f>AG51</f>
        <v>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</row>
    <row r="52" spans="1:63" s="69" customFormat="1" ht="28.9" customHeight="1" x14ac:dyDescent="0.35">
      <c r="A52" s="136">
        <v>37</v>
      </c>
      <c r="B52"/>
      <c r="C52" s="170"/>
      <c r="D52" s="170"/>
      <c r="E52" s="170"/>
      <c r="F52" s="173">
        <v>3</v>
      </c>
      <c r="G52" s="170" t="s">
        <v>50</v>
      </c>
      <c r="H52" s="38">
        <v>31</v>
      </c>
      <c r="I52" s="38" t="s">
        <v>461</v>
      </c>
      <c r="J52" s="133" t="s">
        <v>462</v>
      </c>
      <c r="K52" s="133" t="s">
        <v>431</v>
      </c>
      <c r="L52" s="168">
        <v>1</v>
      </c>
      <c r="M52" s="169">
        <f>IF(L52=0,,IF(L52&gt;10,,11-(L52)))</f>
        <v>10</v>
      </c>
      <c r="N52" s="168">
        <v>3</v>
      </c>
      <c r="O52" s="169">
        <f>IF(N52=0,,IF(N52&gt;10,,11-(N52)))</f>
        <v>8</v>
      </c>
      <c r="P52" s="168">
        <v>4</v>
      </c>
      <c r="Q52" s="169">
        <f>IF(P52=0,,IF(P52&gt;10,,11-(P52)))</f>
        <v>7</v>
      </c>
      <c r="R52" s="168">
        <v>1</v>
      </c>
      <c r="S52" s="169">
        <f>IF(R52=0,,IF(R52&gt;10,,11-(R52)))</f>
        <v>10</v>
      </c>
      <c r="T52" s="30">
        <v>15.94</v>
      </c>
      <c r="U52" s="168">
        <v>1</v>
      </c>
      <c r="V52" s="169">
        <f>IF(U52=0,,IF(U52&gt;10,,11-(U52)))</f>
        <v>10</v>
      </c>
      <c r="W52" s="30">
        <v>13.34</v>
      </c>
      <c r="X52" s="168">
        <v>1</v>
      </c>
      <c r="Y52" s="169">
        <f>IF(X52=0,,IF(X52&gt;10,,11-(X52)))</f>
        <v>10</v>
      </c>
      <c r="Z52" s="30" t="s">
        <v>547</v>
      </c>
      <c r="AA52" s="168"/>
      <c r="AB52" s="169">
        <f>IF(AA52=0,,IF(AA52&gt;10,,11-(AA52)))</f>
        <v>0</v>
      </c>
      <c r="AC52" s="30" t="s">
        <v>547</v>
      </c>
      <c r="AD52" s="168"/>
      <c r="AE52" s="169">
        <f>IF(AD52=0,,IF(AD52&gt;10,,11-(AD52)))</f>
        <v>0</v>
      </c>
      <c r="AF52" s="169"/>
      <c r="AG52" s="169"/>
      <c r="AH52" s="169">
        <f>IF(AG52=0,,IF(AG52&gt;10,,11-(AG52)))</f>
        <v>0</v>
      </c>
      <c r="AI52" s="51"/>
      <c r="AJ52" s="153">
        <f>M52+O52+Q52+V52+Y52+AB52+AE52+S52+AH52</f>
        <v>55</v>
      </c>
      <c r="AK52" s="177">
        <v>3</v>
      </c>
      <c r="AL52" s="153">
        <f>M52+O52+Q52+V52+Y52+AB52+AE52+S52</f>
        <v>55</v>
      </c>
      <c r="AM52" s="153">
        <f>M52+O52+Q52+V52+Y52+AB52+AE52+S52+AH52</f>
        <v>55</v>
      </c>
      <c r="AN52" s="95">
        <f>L52</f>
        <v>1</v>
      </c>
      <c r="AO52" s="95">
        <f>N52</f>
        <v>3</v>
      </c>
      <c r="AP52" s="95">
        <f>P52</f>
        <v>4</v>
      </c>
      <c r="AQ52" s="95">
        <f>R52</f>
        <v>1</v>
      </c>
      <c r="AR52" s="95">
        <f>U52</f>
        <v>1</v>
      </c>
      <c r="AS52" s="95">
        <f>X52</f>
        <v>1</v>
      </c>
      <c r="AT52" s="95">
        <f>AA52</f>
        <v>0</v>
      </c>
      <c r="AU52" s="95">
        <f>AD52</f>
        <v>0</v>
      </c>
      <c r="AV52" s="95">
        <f>AG52</f>
        <v>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</row>
    <row r="53" spans="1:63" s="69" customFormat="1" ht="28.9" customHeight="1" x14ac:dyDescent="0.35">
      <c r="A53" s="136">
        <v>6</v>
      </c>
      <c r="B53"/>
      <c r="C53" s="170"/>
      <c r="D53" s="170"/>
      <c r="E53" s="170"/>
      <c r="F53" s="173">
        <v>1</v>
      </c>
      <c r="G53" s="170" t="s">
        <v>42</v>
      </c>
      <c r="H53" s="38">
        <v>32</v>
      </c>
      <c r="I53" s="38" t="s">
        <v>463</v>
      </c>
      <c r="J53" s="133" t="s">
        <v>464</v>
      </c>
      <c r="K53" s="133" t="s">
        <v>44</v>
      </c>
      <c r="L53" s="168">
        <v>5</v>
      </c>
      <c r="M53" s="169">
        <f>IF(L53=0,,IF(L53&gt;10,,11-(L53)))</f>
        <v>6</v>
      </c>
      <c r="N53" s="168">
        <v>5</v>
      </c>
      <c r="O53" s="169">
        <f>IF(N53=0,,IF(N53&gt;10,,11-(N53)))</f>
        <v>6</v>
      </c>
      <c r="P53" s="168">
        <v>5</v>
      </c>
      <c r="Q53" s="169">
        <f>IF(P53=0,,IF(P53&gt;10,,11-(P53)))</f>
        <v>6</v>
      </c>
      <c r="R53" s="168">
        <v>4</v>
      </c>
      <c r="S53" s="169">
        <f>IF(R53=0,,IF(R53&gt;10,,11-(R53)))</f>
        <v>7</v>
      </c>
      <c r="T53" s="30">
        <v>17.57</v>
      </c>
      <c r="U53" s="168">
        <v>2</v>
      </c>
      <c r="V53" s="169">
        <f>IF(U53=0,,IF(U53&gt;10,,11-(U53)))</f>
        <v>9</v>
      </c>
      <c r="W53" s="30" t="s">
        <v>547</v>
      </c>
      <c r="X53" s="168"/>
      <c r="Y53" s="169">
        <f>IF(X53=0,,IF(X53&gt;10,,11-(X53)))</f>
        <v>0</v>
      </c>
      <c r="Z53" s="30">
        <v>24</v>
      </c>
      <c r="AA53" s="168">
        <v>2</v>
      </c>
      <c r="AB53" s="169">
        <f>IF(AA53=0,,IF(AA53&gt;10,,11-(AA53)))</f>
        <v>9</v>
      </c>
      <c r="AC53" s="30">
        <v>21.03</v>
      </c>
      <c r="AD53" s="168">
        <v>2</v>
      </c>
      <c r="AE53" s="169">
        <f>IF(AD53=0,,IF(AD53&gt;10,,11-(AD53)))</f>
        <v>9</v>
      </c>
      <c r="AF53" s="169"/>
      <c r="AG53" s="169"/>
      <c r="AH53" s="169">
        <f>IF(AG53=0,,IF(AG53&gt;10,,11-(AG53)))</f>
        <v>0</v>
      </c>
      <c r="AI53" s="51"/>
      <c r="AJ53" s="153">
        <f>M53+O53+Q53+V53+Y53+AB53+AE53+S53+AH53</f>
        <v>52</v>
      </c>
      <c r="AK53" s="177"/>
      <c r="AL53" s="153">
        <f>M53+O53+Q53+V53+Y53+AB53+AE53+S53</f>
        <v>52</v>
      </c>
      <c r="AM53" s="153">
        <f>M53+O53+Q53+V53+Y53+AB53+AE53+S53+AH53</f>
        <v>52</v>
      </c>
      <c r="AN53" s="95">
        <f>L53</f>
        <v>5</v>
      </c>
      <c r="AO53" s="95">
        <f>N53</f>
        <v>5</v>
      </c>
      <c r="AP53" s="95">
        <f>P53</f>
        <v>5</v>
      </c>
      <c r="AQ53" s="95">
        <f>R53</f>
        <v>4</v>
      </c>
      <c r="AR53" s="95">
        <f>U53</f>
        <v>2</v>
      </c>
      <c r="AS53" s="95">
        <f>X53</f>
        <v>0</v>
      </c>
      <c r="AT53" s="95">
        <f>AA53</f>
        <v>2</v>
      </c>
      <c r="AU53" s="95">
        <f>AD53</f>
        <v>2</v>
      </c>
      <c r="AV53" s="95">
        <f>AG53</f>
        <v>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</row>
    <row r="54" spans="1:63" s="69" customFormat="1" ht="28.9" customHeight="1" x14ac:dyDescent="0.35">
      <c r="A54" s="136">
        <v>28</v>
      </c>
      <c r="B54"/>
      <c r="C54" s="170"/>
      <c r="D54" s="170"/>
      <c r="E54" s="170"/>
      <c r="F54" s="173">
        <v>3</v>
      </c>
      <c r="G54" s="170" t="s">
        <v>50</v>
      </c>
      <c r="H54" s="38">
        <v>29</v>
      </c>
      <c r="I54" s="38" t="s">
        <v>456</v>
      </c>
      <c r="J54" s="133" t="s">
        <v>457</v>
      </c>
      <c r="K54" s="133" t="s">
        <v>66</v>
      </c>
      <c r="L54" s="168">
        <v>4</v>
      </c>
      <c r="M54" s="169">
        <f>IF(L54=0,,IF(L54&gt;10,,11-(L54)))</f>
        <v>7</v>
      </c>
      <c r="N54" s="168">
        <v>2</v>
      </c>
      <c r="O54" s="169">
        <f>IF(N54=0,,IF(N54&gt;10,,11-(N54)))</f>
        <v>9</v>
      </c>
      <c r="P54" s="168">
        <v>3</v>
      </c>
      <c r="Q54" s="169">
        <f>IF(P54=0,,IF(P54&gt;10,,11-(P54)))</f>
        <v>8</v>
      </c>
      <c r="R54" s="168">
        <v>5</v>
      </c>
      <c r="S54" s="169">
        <f>IF(R54=0,,IF(R54&gt;10,,11-(R54)))</f>
        <v>6</v>
      </c>
      <c r="T54" s="30">
        <v>22.47</v>
      </c>
      <c r="U54" s="168">
        <v>5</v>
      </c>
      <c r="V54" s="169">
        <f>IF(U54=0,,IF(U54&gt;10,,11-(U54)))</f>
        <v>6</v>
      </c>
      <c r="W54" s="30" t="s">
        <v>547</v>
      </c>
      <c r="X54" s="168"/>
      <c r="Y54" s="169">
        <f>IF(X54=0,,IF(X54&gt;10,,11-(X54)))</f>
        <v>0</v>
      </c>
      <c r="Z54" s="30">
        <v>25.38</v>
      </c>
      <c r="AA54" s="168">
        <v>3</v>
      </c>
      <c r="AB54" s="169">
        <f>IF(AA54=0,,IF(AA54&gt;10,,11-(AA54)))</f>
        <v>8</v>
      </c>
      <c r="AC54" s="30">
        <v>22.06</v>
      </c>
      <c r="AD54" s="168">
        <v>3</v>
      </c>
      <c r="AE54" s="169">
        <f>IF(AD54=0,,IF(AD54&gt;10,,11-(AD54)))</f>
        <v>8</v>
      </c>
      <c r="AF54" s="169"/>
      <c r="AG54" s="169"/>
      <c r="AH54" s="169">
        <f>IF(AG54=0,,IF(AG54&gt;10,,11-(AG54)))</f>
        <v>0</v>
      </c>
      <c r="AI54" s="51"/>
      <c r="AJ54" s="153">
        <f>M54+O54+Q54+V54+Y54+AB54+AE54+S54+AH54</f>
        <v>52</v>
      </c>
      <c r="AK54" s="177"/>
      <c r="AL54" s="153">
        <f>M54+O54+Q54+V54+Y54+AB54+AE54+S54</f>
        <v>52</v>
      </c>
      <c r="AM54" s="153">
        <f>M54+O54+Q54+V54+Y54+AB54+AE54+S54+AH54</f>
        <v>52</v>
      </c>
      <c r="AN54" s="95">
        <f>L54</f>
        <v>4</v>
      </c>
      <c r="AO54" s="95">
        <f>N54</f>
        <v>2</v>
      </c>
      <c r="AP54" s="95">
        <f>P54</f>
        <v>3</v>
      </c>
      <c r="AQ54" s="95">
        <f>R54</f>
        <v>5</v>
      </c>
      <c r="AR54" s="95">
        <f>U54</f>
        <v>5</v>
      </c>
      <c r="AS54" s="95">
        <f>X54</f>
        <v>0</v>
      </c>
      <c r="AT54" s="95">
        <f>AA54</f>
        <v>3</v>
      </c>
      <c r="AU54" s="95">
        <f>AD54</f>
        <v>3</v>
      </c>
      <c r="AV54" s="95">
        <f>AG54</f>
        <v>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</row>
    <row r="55" spans="1:63" s="69" customFormat="1" ht="28.9" customHeight="1" x14ac:dyDescent="0.35">
      <c r="A55" s="136">
        <v>29</v>
      </c>
      <c r="B55"/>
      <c r="C55" s="170"/>
      <c r="D55" s="170"/>
      <c r="E55" s="170"/>
      <c r="F55" s="173">
        <v>3</v>
      </c>
      <c r="G55" s="170" t="s">
        <v>50</v>
      </c>
      <c r="H55" s="38"/>
      <c r="I55" s="38"/>
      <c r="J55" s="133"/>
      <c r="K55" s="133"/>
      <c r="L55" s="168"/>
      <c r="M55" s="169">
        <f t="shared" ref="M55:M60" si="111">IF(L55=0,,IF(L55&gt;10,,11-(L55)))</f>
        <v>0</v>
      </c>
      <c r="N55" s="168"/>
      <c r="O55" s="169">
        <f t="shared" ref="O55:O60" si="112">IF(N55=0,,IF(N55&gt;10,,11-(N55)))</f>
        <v>0</v>
      </c>
      <c r="P55" s="168"/>
      <c r="Q55" s="169">
        <f t="shared" ref="Q55:Q60" si="113">IF(P55=0,,IF(P55&gt;10,,11-(P55)))</f>
        <v>0</v>
      </c>
      <c r="R55" s="168">
        <v>0</v>
      </c>
      <c r="S55" s="169">
        <f t="shared" ref="S55:S60" si="114">IF(R55=0,,IF(R55&gt;10,,11-(R55)))</f>
        <v>0</v>
      </c>
      <c r="T55" s="30">
        <v>0</v>
      </c>
      <c r="U55" s="168"/>
      <c r="V55" s="169">
        <f t="shared" ref="V55:V60" si="115">IF(U55=0,,IF(U55&gt;10,,11-(U55)))</f>
        <v>0</v>
      </c>
      <c r="W55" s="30">
        <v>0</v>
      </c>
      <c r="X55" s="168"/>
      <c r="Y55" s="169">
        <f t="shared" ref="Y55:Y60" si="116">IF(X55=0,,IF(X55&gt;10,,11-(X55)))</f>
        <v>0</v>
      </c>
      <c r="Z55" s="30"/>
      <c r="AA55" s="168"/>
      <c r="AB55" s="169">
        <f t="shared" ref="AB55:AB60" si="117">IF(AA55=0,,IF(AA55&gt;10,,11-(AA55)))</f>
        <v>0</v>
      </c>
      <c r="AC55" s="30">
        <v>0</v>
      </c>
      <c r="AD55" s="168"/>
      <c r="AE55" s="169">
        <f t="shared" ref="AE55:AE60" si="118">IF(AD55=0,,IF(AD55&gt;10,,11-(AD55)))</f>
        <v>0</v>
      </c>
      <c r="AF55" s="169"/>
      <c r="AG55" s="169"/>
      <c r="AH55" s="169">
        <f t="shared" ref="AH55:AH60" si="119">IF(AG55=0,,IF(AG55&gt;10,,11-(AG55)))</f>
        <v>0</v>
      </c>
      <c r="AI55" s="51"/>
      <c r="AJ55" s="153">
        <f t="shared" ref="AJ55:AJ60" si="120">M55+O55+Q55+V55+Y55+AB55+AE55+S55+AH55</f>
        <v>0</v>
      </c>
      <c r="AK55" s="177"/>
      <c r="AL55" s="153">
        <f t="shared" ref="AL55:AL60" si="121">M55+O55+Q55+V55+Y55+AB55+AE55+S55</f>
        <v>0</v>
      </c>
      <c r="AM55" s="153">
        <f t="shared" ref="AM55:AM60" si="122">M55+O55+Q55+V55+Y55+AB55+AE55+S55+AH55</f>
        <v>0</v>
      </c>
      <c r="AN55" s="95">
        <f t="shared" si="102"/>
        <v>0</v>
      </c>
      <c r="AO55" s="95">
        <f t="shared" si="103"/>
        <v>0</v>
      </c>
      <c r="AP55" s="95">
        <f t="shared" si="104"/>
        <v>0</v>
      </c>
      <c r="AQ55" s="95">
        <f t="shared" si="105"/>
        <v>0</v>
      </c>
      <c r="AR55" s="95">
        <f t="shared" si="106"/>
        <v>0</v>
      </c>
      <c r="AS55" s="95">
        <f t="shared" si="107"/>
        <v>0</v>
      </c>
      <c r="AT55" s="95">
        <f t="shared" si="108"/>
        <v>0</v>
      </c>
      <c r="AU55" s="95">
        <f t="shared" si="109"/>
        <v>0</v>
      </c>
      <c r="AV55" s="95">
        <f t="shared" si="110"/>
        <v>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</row>
    <row r="56" spans="1:63" s="69" customFormat="1" ht="28.9" customHeight="1" x14ac:dyDescent="0.35">
      <c r="A56" s="136">
        <v>27</v>
      </c>
      <c r="B56"/>
      <c r="C56" s="170"/>
      <c r="D56" s="170"/>
      <c r="E56" s="170"/>
      <c r="F56" s="173">
        <v>3</v>
      </c>
      <c r="G56" s="170" t="s">
        <v>50</v>
      </c>
      <c r="H56" s="38"/>
      <c r="I56" s="38"/>
      <c r="J56" s="133"/>
      <c r="K56" s="133"/>
      <c r="L56" s="168"/>
      <c r="M56" s="169">
        <f t="shared" si="111"/>
        <v>0</v>
      </c>
      <c r="N56" s="168"/>
      <c r="O56" s="169">
        <f t="shared" si="112"/>
        <v>0</v>
      </c>
      <c r="P56" s="168"/>
      <c r="Q56" s="169">
        <f t="shared" si="113"/>
        <v>0</v>
      </c>
      <c r="R56" s="168">
        <v>0</v>
      </c>
      <c r="S56" s="169">
        <f t="shared" si="114"/>
        <v>0</v>
      </c>
      <c r="T56" s="30">
        <v>0</v>
      </c>
      <c r="U56" s="168"/>
      <c r="V56" s="169">
        <f t="shared" si="115"/>
        <v>0</v>
      </c>
      <c r="W56" s="30">
        <v>0</v>
      </c>
      <c r="X56" s="168"/>
      <c r="Y56" s="169">
        <f t="shared" si="116"/>
        <v>0</v>
      </c>
      <c r="Z56" s="30"/>
      <c r="AA56" s="168"/>
      <c r="AB56" s="169">
        <f t="shared" si="117"/>
        <v>0</v>
      </c>
      <c r="AC56" s="30">
        <v>0</v>
      </c>
      <c r="AD56" s="168"/>
      <c r="AE56" s="169">
        <f t="shared" si="118"/>
        <v>0</v>
      </c>
      <c r="AF56" s="169"/>
      <c r="AG56" s="169"/>
      <c r="AH56" s="169">
        <f t="shared" si="119"/>
        <v>0</v>
      </c>
      <c r="AI56" s="51"/>
      <c r="AJ56" s="153">
        <f t="shared" si="120"/>
        <v>0</v>
      </c>
      <c r="AK56" s="177"/>
      <c r="AL56" s="153">
        <f t="shared" si="121"/>
        <v>0</v>
      </c>
      <c r="AM56" s="153">
        <f t="shared" si="122"/>
        <v>0</v>
      </c>
      <c r="AN56" s="95">
        <f t="shared" si="102"/>
        <v>0</v>
      </c>
      <c r="AO56" s="95">
        <f t="shared" si="103"/>
        <v>0</v>
      </c>
      <c r="AP56" s="95">
        <f t="shared" si="104"/>
        <v>0</v>
      </c>
      <c r="AQ56" s="95">
        <f t="shared" si="105"/>
        <v>0</v>
      </c>
      <c r="AR56" s="95">
        <f t="shared" si="106"/>
        <v>0</v>
      </c>
      <c r="AS56" s="95">
        <f t="shared" si="107"/>
        <v>0</v>
      </c>
      <c r="AT56" s="95">
        <f t="shared" si="108"/>
        <v>0</v>
      </c>
      <c r="AU56" s="95">
        <f t="shared" si="109"/>
        <v>0</v>
      </c>
      <c r="AV56" s="95">
        <f t="shared" si="110"/>
        <v>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</row>
    <row r="57" spans="1:63" s="69" customFormat="1" ht="28.9" hidden="1" customHeight="1" x14ac:dyDescent="0.35">
      <c r="A57" s="136">
        <v>30</v>
      </c>
      <c r="B57"/>
      <c r="C57" s="170"/>
      <c r="D57" s="170"/>
      <c r="E57" s="170"/>
      <c r="F57" s="173">
        <v>3</v>
      </c>
      <c r="G57" s="170" t="s">
        <v>50</v>
      </c>
      <c r="H57" s="38"/>
      <c r="I57" s="38"/>
      <c r="J57" s="133"/>
      <c r="K57" s="133"/>
      <c r="L57" s="168"/>
      <c r="M57" s="169">
        <f t="shared" si="111"/>
        <v>0</v>
      </c>
      <c r="N57" s="168"/>
      <c r="O57" s="169">
        <f t="shared" si="112"/>
        <v>0</v>
      </c>
      <c r="P57" s="168"/>
      <c r="Q57" s="169">
        <f t="shared" si="113"/>
        <v>0</v>
      </c>
      <c r="R57" s="168">
        <v>0</v>
      </c>
      <c r="S57" s="169">
        <f t="shared" si="114"/>
        <v>0</v>
      </c>
      <c r="T57" s="30">
        <v>0</v>
      </c>
      <c r="U57" s="168"/>
      <c r="V57" s="169">
        <f t="shared" si="115"/>
        <v>0</v>
      </c>
      <c r="W57" s="30">
        <v>0</v>
      </c>
      <c r="X57" s="168"/>
      <c r="Y57" s="169">
        <f t="shared" si="116"/>
        <v>0</v>
      </c>
      <c r="Z57" s="30"/>
      <c r="AA57" s="168"/>
      <c r="AB57" s="169">
        <f t="shared" si="117"/>
        <v>0</v>
      </c>
      <c r="AC57" s="30">
        <v>0</v>
      </c>
      <c r="AD57" s="168"/>
      <c r="AE57" s="169">
        <f t="shared" si="118"/>
        <v>0</v>
      </c>
      <c r="AF57" s="169"/>
      <c r="AG57" s="169"/>
      <c r="AH57" s="169">
        <f t="shared" si="119"/>
        <v>0</v>
      </c>
      <c r="AI57" s="51"/>
      <c r="AJ57" s="153">
        <f t="shared" si="120"/>
        <v>0</v>
      </c>
      <c r="AK57" s="177"/>
      <c r="AL57" s="153">
        <f t="shared" si="121"/>
        <v>0</v>
      </c>
      <c r="AM57" s="153">
        <f t="shared" si="122"/>
        <v>0</v>
      </c>
      <c r="AN57" s="95">
        <f t="shared" si="102"/>
        <v>0</v>
      </c>
      <c r="AO57" s="95">
        <f t="shared" si="103"/>
        <v>0</v>
      </c>
      <c r="AP57" s="95">
        <f t="shared" si="104"/>
        <v>0</v>
      </c>
      <c r="AQ57" s="95">
        <f t="shared" si="105"/>
        <v>0</v>
      </c>
      <c r="AR57" s="95">
        <f t="shared" si="106"/>
        <v>0</v>
      </c>
      <c r="AS57" s="95">
        <f t="shared" si="107"/>
        <v>0</v>
      </c>
      <c r="AT57" s="95">
        <f t="shared" si="108"/>
        <v>0</v>
      </c>
      <c r="AU57" s="95">
        <f t="shared" si="109"/>
        <v>0</v>
      </c>
      <c r="AV57" s="95">
        <f t="shared" si="110"/>
        <v>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</row>
    <row r="58" spans="1:63" s="69" customFormat="1" ht="28.9" hidden="1" customHeight="1" x14ac:dyDescent="0.35">
      <c r="A58" s="136">
        <v>39</v>
      </c>
      <c r="B58"/>
      <c r="C58" s="170"/>
      <c r="D58" s="170"/>
      <c r="E58" s="170"/>
      <c r="F58" s="173">
        <v>3</v>
      </c>
      <c r="G58" s="170" t="s">
        <v>50</v>
      </c>
      <c r="H58" s="38"/>
      <c r="I58" s="38"/>
      <c r="J58" s="133"/>
      <c r="K58" s="133"/>
      <c r="L58" s="168"/>
      <c r="M58" s="169">
        <f t="shared" si="111"/>
        <v>0</v>
      </c>
      <c r="N58" s="168"/>
      <c r="O58" s="169">
        <f t="shared" si="112"/>
        <v>0</v>
      </c>
      <c r="P58" s="168"/>
      <c r="Q58" s="169">
        <f t="shared" si="113"/>
        <v>0</v>
      </c>
      <c r="R58" s="168">
        <v>0</v>
      </c>
      <c r="S58" s="169">
        <f t="shared" si="114"/>
        <v>0</v>
      </c>
      <c r="T58" s="30">
        <v>0</v>
      </c>
      <c r="U58" s="168"/>
      <c r="V58" s="169">
        <f t="shared" si="115"/>
        <v>0</v>
      </c>
      <c r="W58" s="30">
        <v>0</v>
      </c>
      <c r="X58" s="168"/>
      <c r="Y58" s="169">
        <f t="shared" si="116"/>
        <v>0</v>
      </c>
      <c r="Z58" s="30"/>
      <c r="AA58" s="168"/>
      <c r="AB58" s="169">
        <f t="shared" si="117"/>
        <v>0</v>
      </c>
      <c r="AC58" s="30">
        <v>0</v>
      </c>
      <c r="AD58" s="168"/>
      <c r="AE58" s="169">
        <f t="shared" si="118"/>
        <v>0</v>
      </c>
      <c r="AF58" s="169"/>
      <c r="AG58" s="169"/>
      <c r="AH58" s="169">
        <f t="shared" si="119"/>
        <v>0</v>
      </c>
      <c r="AI58" s="51"/>
      <c r="AJ58" s="153">
        <f t="shared" si="120"/>
        <v>0</v>
      </c>
      <c r="AK58" s="177"/>
      <c r="AL58" s="153">
        <f t="shared" si="121"/>
        <v>0</v>
      </c>
      <c r="AM58" s="153">
        <f t="shared" si="122"/>
        <v>0</v>
      </c>
      <c r="AN58" s="95">
        <f t="shared" si="102"/>
        <v>0</v>
      </c>
      <c r="AO58" s="95">
        <f t="shared" si="103"/>
        <v>0</v>
      </c>
      <c r="AP58" s="95">
        <f t="shared" si="104"/>
        <v>0</v>
      </c>
      <c r="AQ58" s="95">
        <f t="shared" si="105"/>
        <v>0</v>
      </c>
      <c r="AR58" s="95">
        <f t="shared" si="106"/>
        <v>0</v>
      </c>
      <c r="AS58" s="95">
        <f t="shared" si="107"/>
        <v>0</v>
      </c>
      <c r="AT58" s="95">
        <f t="shared" si="108"/>
        <v>0</v>
      </c>
      <c r="AU58" s="95">
        <f t="shared" si="109"/>
        <v>0</v>
      </c>
      <c r="AV58" s="95">
        <f t="shared" si="110"/>
        <v>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</row>
    <row r="59" spans="1:63" s="69" customFormat="1" ht="28.9" hidden="1" customHeight="1" x14ac:dyDescent="0.35">
      <c r="A59" s="136">
        <v>40</v>
      </c>
      <c r="B59"/>
      <c r="C59" s="170"/>
      <c r="D59" s="170"/>
      <c r="E59" s="170"/>
      <c r="F59" s="173"/>
      <c r="G59" s="170"/>
      <c r="H59" s="38"/>
      <c r="I59" s="38"/>
      <c r="J59" s="133"/>
      <c r="K59" s="133"/>
      <c r="L59" s="168"/>
      <c r="M59" s="169">
        <f t="shared" si="111"/>
        <v>0</v>
      </c>
      <c r="N59" s="168"/>
      <c r="O59" s="169">
        <f t="shared" si="112"/>
        <v>0</v>
      </c>
      <c r="P59" s="168"/>
      <c r="Q59" s="169">
        <f t="shared" si="113"/>
        <v>0</v>
      </c>
      <c r="R59" s="168">
        <v>0</v>
      </c>
      <c r="S59" s="169">
        <f t="shared" si="114"/>
        <v>0</v>
      </c>
      <c r="T59" s="30">
        <v>0</v>
      </c>
      <c r="U59" s="168"/>
      <c r="V59" s="169">
        <f t="shared" si="115"/>
        <v>0</v>
      </c>
      <c r="W59" s="30">
        <v>0</v>
      </c>
      <c r="X59" s="168"/>
      <c r="Y59" s="169">
        <f t="shared" si="116"/>
        <v>0</v>
      </c>
      <c r="Z59" s="30"/>
      <c r="AA59" s="168"/>
      <c r="AB59" s="169">
        <f t="shared" si="117"/>
        <v>0</v>
      </c>
      <c r="AC59" s="30">
        <v>0</v>
      </c>
      <c r="AD59" s="168"/>
      <c r="AE59" s="169">
        <f t="shared" si="118"/>
        <v>0</v>
      </c>
      <c r="AF59" s="169"/>
      <c r="AG59" s="169"/>
      <c r="AH59" s="169">
        <f t="shared" si="119"/>
        <v>0</v>
      </c>
      <c r="AI59" s="51"/>
      <c r="AJ59" s="153">
        <f t="shared" si="120"/>
        <v>0</v>
      </c>
      <c r="AK59" s="177"/>
      <c r="AL59" s="153">
        <f t="shared" si="121"/>
        <v>0</v>
      </c>
      <c r="AM59" s="153">
        <f t="shared" si="122"/>
        <v>0</v>
      </c>
      <c r="AN59" s="95">
        <f t="shared" si="102"/>
        <v>0</v>
      </c>
      <c r="AO59" s="95">
        <f t="shared" si="103"/>
        <v>0</v>
      </c>
      <c r="AP59" s="95">
        <f t="shared" si="104"/>
        <v>0</v>
      </c>
      <c r="AQ59" s="95">
        <f t="shared" si="105"/>
        <v>0</v>
      </c>
      <c r="AR59" s="95">
        <f t="shared" si="106"/>
        <v>0</v>
      </c>
      <c r="AS59" s="95">
        <f t="shared" si="107"/>
        <v>0</v>
      </c>
      <c r="AT59" s="95">
        <f t="shared" si="108"/>
        <v>0</v>
      </c>
      <c r="AU59" s="95">
        <f t="shared" si="109"/>
        <v>0</v>
      </c>
      <c r="AV59" s="95">
        <f t="shared" si="110"/>
        <v>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</row>
    <row r="60" spans="1:63" s="69" customFormat="1" ht="28.5" hidden="1" customHeight="1" x14ac:dyDescent="0.35">
      <c r="A60" s="136">
        <v>41</v>
      </c>
      <c r="B60"/>
      <c r="C60" s="170"/>
      <c r="D60" s="170"/>
      <c r="E60" s="170"/>
      <c r="F60" s="173"/>
      <c r="G60" s="170"/>
      <c r="H60" s="38"/>
      <c r="I60" s="38"/>
      <c r="J60" s="133"/>
      <c r="K60" s="133"/>
      <c r="L60" s="168"/>
      <c r="M60" s="169">
        <f t="shared" si="111"/>
        <v>0</v>
      </c>
      <c r="N60" s="168"/>
      <c r="O60" s="169">
        <f t="shared" si="112"/>
        <v>0</v>
      </c>
      <c r="P60" s="168"/>
      <c r="Q60" s="169">
        <f t="shared" si="113"/>
        <v>0</v>
      </c>
      <c r="R60" s="168">
        <v>0</v>
      </c>
      <c r="S60" s="169">
        <f t="shared" si="114"/>
        <v>0</v>
      </c>
      <c r="T60" s="30">
        <v>0</v>
      </c>
      <c r="U60" s="168"/>
      <c r="V60" s="169">
        <f t="shared" si="115"/>
        <v>0</v>
      </c>
      <c r="W60" s="30">
        <v>0</v>
      </c>
      <c r="X60" s="168"/>
      <c r="Y60" s="169">
        <f t="shared" si="116"/>
        <v>0</v>
      </c>
      <c r="Z60" s="30"/>
      <c r="AA60" s="168"/>
      <c r="AB60" s="169">
        <f t="shared" si="117"/>
        <v>0</v>
      </c>
      <c r="AC60" s="30">
        <v>0</v>
      </c>
      <c r="AD60" s="168"/>
      <c r="AE60" s="169">
        <f t="shared" si="118"/>
        <v>0</v>
      </c>
      <c r="AF60" s="169"/>
      <c r="AG60" s="169"/>
      <c r="AH60" s="169">
        <f t="shared" si="119"/>
        <v>0</v>
      </c>
      <c r="AI60" s="51"/>
      <c r="AJ60" s="153">
        <f t="shared" si="120"/>
        <v>0</v>
      </c>
      <c r="AK60" s="177"/>
      <c r="AL60" s="153">
        <f t="shared" si="121"/>
        <v>0</v>
      </c>
      <c r="AM60" s="153">
        <f t="shared" si="122"/>
        <v>0</v>
      </c>
      <c r="AN60" s="95">
        <f t="shared" si="102"/>
        <v>0</v>
      </c>
      <c r="AO60" s="95">
        <f t="shared" si="103"/>
        <v>0</v>
      </c>
      <c r="AP60" s="95">
        <f t="shared" si="104"/>
        <v>0</v>
      </c>
      <c r="AQ60" s="95">
        <f t="shared" si="105"/>
        <v>0</v>
      </c>
      <c r="AR60" s="95">
        <f t="shared" si="106"/>
        <v>0</v>
      </c>
      <c r="AS60" s="95">
        <f t="shared" si="107"/>
        <v>0</v>
      </c>
      <c r="AT60" s="95">
        <f t="shared" si="108"/>
        <v>0</v>
      </c>
      <c r="AU60" s="95">
        <f t="shared" si="109"/>
        <v>0</v>
      </c>
      <c r="AV60" s="95">
        <f t="shared" si="110"/>
        <v>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</row>
    <row r="61" spans="1:63" s="69" customFormat="1" ht="25.9" customHeight="1" x14ac:dyDescent="0.35">
      <c r="A61" s="136">
        <v>42</v>
      </c>
      <c r="B61"/>
      <c r="C61" s="170"/>
      <c r="D61" s="170"/>
      <c r="E61" s="170"/>
      <c r="F61" s="170"/>
      <c r="G61" s="170"/>
      <c r="H61" s="216" t="s">
        <v>59</v>
      </c>
      <c r="I61" s="216"/>
      <c r="J61" s="217"/>
      <c r="K61" s="217"/>
      <c r="L61" s="186"/>
      <c r="M61" s="185"/>
      <c r="N61" s="171"/>
      <c r="O61" s="171"/>
      <c r="P61" s="191"/>
      <c r="Q61" s="191"/>
      <c r="R61" s="190"/>
      <c r="S61" s="191"/>
      <c r="T61" s="189"/>
      <c r="U61" s="171"/>
      <c r="V61" s="171"/>
      <c r="W61" s="189"/>
      <c r="X61" s="171"/>
      <c r="Y61" s="171"/>
      <c r="Z61" s="189"/>
      <c r="AA61" s="171"/>
      <c r="AB61" s="171"/>
      <c r="AC61" s="189"/>
      <c r="AD61" s="171"/>
      <c r="AE61" s="171"/>
      <c r="AF61" s="171"/>
      <c r="AG61" s="171"/>
      <c r="AH61" s="171"/>
      <c r="AI61" s="51"/>
      <c r="AJ61" s="188"/>
      <c r="AK61" s="187" t="s">
        <v>40</v>
      </c>
      <c r="AL61" s="187"/>
      <c r="AM61" s="187"/>
      <c r="AN61" s="95">
        <f t="shared" si="102"/>
        <v>0</v>
      </c>
      <c r="AO61" s="95">
        <f t="shared" si="103"/>
        <v>0</v>
      </c>
      <c r="AP61" s="95">
        <f t="shared" si="104"/>
        <v>0</v>
      </c>
      <c r="AQ61" s="95">
        <f t="shared" si="105"/>
        <v>0</v>
      </c>
      <c r="AR61" s="95">
        <f t="shared" si="106"/>
        <v>0</v>
      </c>
      <c r="AS61" s="95">
        <f t="shared" si="107"/>
        <v>0</v>
      </c>
      <c r="AT61" s="95">
        <f t="shared" si="108"/>
        <v>0</v>
      </c>
      <c r="AU61" s="95">
        <f t="shared" si="109"/>
        <v>0</v>
      </c>
      <c r="AV61" s="95">
        <f t="shared" si="110"/>
        <v>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</row>
    <row r="62" spans="1:63" s="69" customFormat="1" ht="28.9" customHeight="1" x14ac:dyDescent="0.35">
      <c r="A62" s="136">
        <v>49</v>
      </c>
      <c r="B62"/>
      <c r="C62" s="170"/>
      <c r="D62" s="170"/>
      <c r="E62" s="170"/>
      <c r="F62" s="173">
        <v>4</v>
      </c>
      <c r="G62" s="170" t="s">
        <v>60</v>
      </c>
      <c r="H62" s="38">
        <v>41</v>
      </c>
      <c r="I62" s="38" t="s">
        <v>478</v>
      </c>
      <c r="J62" s="133" t="s">
        <v>479</v>
      </c>
      <c r="K62" s="133" t="s">
        <v>480</v>
      </c>
      <c r="L62" s="219">
        <v>2</v>
      </c>
      <c r="M62" s="220">
        <f t="shared" ref="M62:M72" si="123">IF(L62=0,,IF(L62&gt;10,,11-(L62)))</f>
        <v>9</v>
      </c>
      <c r="N62" s="219">
        <v>9</v>
      </c>
      <c r="O62" s="220">
        <f t="shared" ref="O62:O72" si="124">IF(N62=0,,IF(N62&gt;10,,11-(N62)))</f>
        <v>2</v>
      </c>
      <c r="P62" s="219">
        <v>4</v>
      </c>
      <c r="Q62" s="220">
        <f t="shared" ref="Q62:Q72" si="125">IF(P62=0,,IF(P62&gt;10,,11-(P62)))</f>
        <v>7</v>
      </c>
      <c r="R62" s="219">
        <v>4</v>
      </c>
      <c r="S62" s="220">
        <f t="shared" ref="S62:S72" si="126">IF(R62=0,,IF(R62&gt;10,,11-(R62)))</f>
        <v>7</v>
      </c>
      <c r="T62" s="218">
        <v>18.59</v>
      </c>
      <c r="U62" s="219">
        <v>2</v>
      </c>
      <c r="V62" s="220">
        <f t="shared" ref="V62:V72" si="127">IF(U62=0,,IF(U62&gt;10,,11-(U62)))</f>
        <v>9</v>
      </c>
      <c r="W62" s="218">
        <v>13.66</v>
      </c>
      <c r="X62" s="219">
        <v>1</v>
      </c>
      <c r="Y62" s="220">
        <f t="shared" ref="Y62:Y72" si="128">IF(X62=0,,IF(X62&gt;10,,11-(X62)))</f>
        <v>10</v>
      </c>
      <c r="Z62" s="218">
        <v>20.84</v>
      </c>
      <c r="AA62" s="219">
        <v>1</v>
      </c>
      <c r="AB62" s="220">
        <f t="shared" ref="AB62:AB72" si="129">IF(AA62=0,,IF(AA62&gt;10,,11-(AA62)))</f>
        <v>10</v>
      </c>
      <c r="AC62" s="218">
        <v>18.71</v>
      </c>
      <c r="AD62" s="219">
        <v>1</v>
      </c>
      <c r="AE62" s="220">
        <f t="shared" ref="AE62:AE72" si="130">IF(AD62=0,,IF(AD62&gt;10,,11-(AD62)))</f>
        <v>10</v>
      </c>
      <c r="AF62" s="220"/>
      <c r="AG62" s="220"/>
      <c r="AH62" s="220"/>
      <c r="AI62" s="51"/>
      <c r="AJ62" s="153">
        <f t="shared" ref="AJ62:AJ72" si="131">M62+O62+Q62+V62+Y62+AB62+AE62+S62+AH62</f>
        <v>64</v>
      </c>
      <c r="AK62" s="201">
        <v>1</v>
      </c>
      <c r="AL62" s="153">
        <f t="shared" ref="AL62:AL72" si="132">M62+O62+Q62+V62+Y62+AB62+AE62+S62</f>
        <v>64</v>
      </c>
      <c r="AM62" s="153">
        <f t="shared" ref="AM62:AM72" si="133">M62+O62+Q62+V62+Y62+AB62+AE62+S62+AH62</f>
        <v>64</v>
      </c>
      <c r="AN62" s="95">
        <f t="shared" ref="AN62:AN72" si="134">L62</f>
        <v>2</v>
      </c>
      <c r="AO62" s="95">
        <f t="shared" ref="AO62:AO72" si="135">N62</f>
        <v>9</v>
      </c>
      <c r="AP62" s="95">
        <f t="shared" ref="AP62:AP72" si="136">P62</f>
        <v>4</v>
      </c>
      <c r="AQ62" s="95">
        <f t="shared" ref="AQ62:AQ72" si="137">R62</f>
        <v>4</v>
      </c>
      <c r="AR62" s="95">
        <f t="shared" ref="AR62:AR72" si="138">U62</f>
        <v>2</v>
      </c>
      <c r="AS62" s="95">
        <f t="shared" ref="AS62:AS72" si="139">X62</f>
        <v>1</v>
      </c>
      <c r="AT62" s="95">
        <f t="shared" ref="AT62:AT72" si="140">AA62</f>
        <v>1</v>
      </c>
      <c r="AU62" s="95">
        <f t="shared" ref="AU62:AU72" si="141">AD62</f>
        <v>1</v>
      </c>
      <c r="AV62" s="95">
        <f t="shared" ref="AV62:AV72" si="142">AG62</f>
        <v>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</row>
    <row r="63" spans="1:63" s="69" customFormat="1" ht="28.9" customHeight="1" x14ac:dyDescent="0.35">
      <c r="A63" s="136">
        <v>48</v>
      </c>
      <c r="B63"/>
      <c r="C63" s="170"/>
      <c r="D63" s="170"/>
      <c r="E63" s="170"/>
      <c r="F63" s="173">
        <v>4</v>
      </c>
      <c r="G63" s="170" t="s">
        <v>60</v>
      </c>
      <c r="H63" s="38">
        <v>40</v>
      </c>
      <c r="I63" s="38" t="s">
        <v>476</v>
      </c>
      <c r="J63" s="133" t="s">
        <v>477</v>
      </c>
      <c r="K63" s="133" t="s">
        <v>47</v>
      </c>
      <c r="L63" s="219">
        <v>4</v>
      </c>
      <c r="M63" s="220">
        <f t="shared" si="123"/>
        <v>7</v>
      </c>
      <c r="N63" s="219">
        <v>4</v>
      </c>
      <c r="O63" s="220">
        <f t="shared" si="124"/>
        <v>7</v>
      </c>
      <c r="P63" s="219">
        <v>8</v>
      </c>
      <c r="Q63" s="220">
        <f t="shared" si="125"/>
        <v>3</v>
      </c>
      <c r="R63" s="219">
        <v>1</v>
      </c>
      <c r="S63" s="220">
        <f t="shared" si="126"/>
        <v>10</v>
      </c>
      <c r="T63" s="218">
        <v>17.309999999999999</v>
      </c>
      <c r="U63" s="219">
        <v>1</v>
      </c>
      <c r="V63" s="220">
        <f t="shared" si="127"/>
        <v>10</v>
      </c>
      <c r="W63" s="218">
        <v>42.16</v>
      </c>
      <c r="X63" s="219">
        <v>9</v>
      </c>
      <c r="Y63" s="220">
        <f t="shared" si="128"/>
        <v>2</v>
      </c>
      <c r="Z63" s="218">
        <v>22.03</v>
      </c>
      <c r="AA63" s="219">
        <v>2</v>
      </c>
      <c r="AB63" s="220">
        <f t="shared" si="129"/>
        <v>9</v>
      </c>
      <c r="AC63" s="218">
        <v>20.25</v>
      </c>
      <c r="AD63" s="219">
        <v>2</v>
      </c>
      <c r="AE63" s="220">
        <f t="shared" si="130"/>
        <v>9</v>
      </c>
      <c r="AF63" s="220"/>
      <c r="AG63" s="220"/>
      <c r="AH63" s="220"/>
      <c r="AI63" s="51"/>
      <c r="AJ63" s="153">
        <f t="shared" si="131"/>
        <v>57</v>
      </c>
      <c r="AK63" s="201">
        <v>2</v>
      </c>
      <c r="AL63" s="153">
        <f t="shared" si="132"/>
        <v>57</v>
      </c>
      <c r="AM63" s="153">
        <f t="shared" si="133"/>
        <v>57</v>
      </c>
      <c r="AN63" s="95">
        <f t="shared" si="134"/>
        <v>4</v>
      </c>
      <c r="AO63" s="95">
        <f t="shared" si="135"/>
        <v>4</v>
      </c>
      <c r="AP63" s="95">
        <f t="shared" si="136"/>
        <v>8</v>
      </c>
      <c r="AQ63" s="95">
        <f t="shared" si="137"/>
        <v>1</v>
      </c>
      <c r="AR63" s="95">
        <f t="shared" si="138"/>
        <v>1</v>
      </c>
      <c r="AS63" s="95">
        <f t="shared" si="139"/>
        <v>9</v>
      </c>
      <c r="AT63" s="95">
        <f t="shared" si="140"/>
        <v>2</v>
      </c>
      <c r="AU63" s="95">
        <f t="shared" si="141"/>
        <v>2</v>
      </c>
      <c r="AV63" s="95">
        <f t="shared" si="142"/>
        <v>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</row>
    <row r="64" spans="1:63" s="69" customFormat="1" ht="28.9" customHeight="1" x14ac:dyDescent="0.35">
      <c r="A64" s="136">
        <v>50</v>
      </c>
      <c r="B64"/>
      <c r="C64" s="170"/>
      <c r="D64" s="170"/>
      <c r="E64" s="170"/>
      <c r="F64" s="173">
        <v>4</v>
      </c>
      <c r="G64" s="170" t="s">
        <v>60</v>
      </c>
      <c r="H64" s="38">
        <v>42</v>
      </c>
      <c r="I64" s="38" t="s">
        <v>481</v>
      </c>
      <c r="J64" s="133" t="s">
        <v>482</v>
      </c>
      <c r="K64" s="133" t="s">
        <v>43</v>
      </c>
      <c r="L64" s="219">
        <v>1</v>
      </c>
      <c r="M64" s="220">
        <f t="shared" si="123"/>
        <v>10</v>
      </c>
      <c r="N64" s="219">
        <v>5</v>
      </c>
      <c r="O64" s="220">
        <f t="shared" si="124"/>
        <v>6</v>
      </c>
      <c r="P64" s="219">
        <v>1</v>
      </c>
      <c r="Q64" s="220">
        <f t="shared" si="125"/>
        <v>10</v>
      </c>
      <c r="R64" s="219">
        <v>3</v>
      </c>
      <c r="S64" s="220">
        <f t="shared" si="126"/>
        <v>8</v>
      </c>
      <c r="T64" s="218">
        <v>21.91</v>
      </c>
      <c r="U64" s="219">
        <v>7</v>
      </c>
      <c r="V64" s="220">
        <f t="shared" si="127"/>
        <v>4</v>
      </c>
      <c r="W64" s="218">
        <v>20.25</v>
      </c>
      <c r="X64" s="219">
        <v>3</v>
      </c>
      <c r="Y64" s="220">
        <f t="shared" si="128"/>
        <v>8</v>
      </c>
      <c r="Z64" s="218">
        <v>25.31</v>
      </c>
      <c r="AA64" s="219">
        <v>6</v>
      </c>
      <c r="AB64" s="220">
        <f t="shared" si="129"/>
        <v>5</v>
      </c>
      <c r="AC64" s="218">
        <v>22.94</v>
      </c>
      <c r="AD64" s="219">
        <v>8</v>
      </c>
      <c r="AE64" s="220">
        <f t="shared" si="130"/>
        <v>3</v>
      </c>
      <c r="AF64" s="220"/>
      <c r="AG64" s="220"/>
      <c r="AH64" s="220"/>
      <c r="AI64" s="51"/>
      <c r="AJ64" s="153">
        <f t="shared" si="131"/>
        <v>54</v>
      </c>
      <c r="AK64" s="201">
        <v>3</v>
      </c>
      <c r="AL64" s="153">
        <f t="shared" si="132"/>
        <v>54</v>
      </c>
      <c r="AM64" s="153">
        <f t="shared" si="133"/>
        <v>54</v>
      </c>
      <c r="AN64" s="95">
        <f t="shared" si="134"/>
        <v>1</v>
      </c>
      <c r="AO64" s="95">
        <f t="shared" si="135"/>
        <v>5</v>
      </c>
      <c r="AP64" s="95">
        <f t="shared" si="136"/>
        <v>1</v>
      </c>
      <c r="AQ64" s="95">
        <f t="shared" si="137"/>
        <v>3</v>
      </c>
      <c r="AR64" s="95">
        <f t="shared" si="138"/>
        <v>7</v>
      </c>
      <c r="AS64" s="95">
        <f t="shared" si="139"/>
        <v>3</v>
      </c>
      <c r="AT64" s="95">
        <f t="shared" si="140"/>
        <v>6</v>
      </c>
      <c r="AU64" s="95">
        <f t="shared" si="141"/>
        <v>8</v>
      </c>
      <c r="AV64" s="95">
        <f t="shared" si="142"/>
        <v>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</row>
    <row r="65" spans="1:65" s="69" customFormat="1" ht="28.9" customHeight="1" x14ac:dyDescent="0.35">
      <c r="A65" s="136">
        <v>45</v>
      </c>
      <c r="B65"/>
      <c r="C65" s="170"/>
      <c r="D65" s="170"/>
      <c r="E65" s="170"/>
      <c r="F65" s="173">
        <v>4</v>
      </c>
      <c r="G65" s="170" t="s">
        <v>60</v>
      </c>
      <c r="H65" s="38">
        <v>35</v>
      </c>
      <c r="I65" s="38" t="s">
        <v>465</v>
      </c>
      <c r="J65" s="133" t="s">
        <v>466</v>
      </c>
      <c r="K65" s="133" t="s">
        <v>66</v>
      </c>
      <c r="L65" s="219">
        <v>5</v>
      </c>
      <c r="M65" s="220">
        <f t="shared" si="123"/>
        <v>6</v>
      </c>
      <c r="N65" s="219">
        <v>10</v>
      </c>
      <c r="O65" s="220">
        <f t="shared" si="124"/>
        <v>1</v>
      </c>
      <c r="P65" s="219">
        <v>3</v>
      </c>
      <c r="Q65" s="220">
        <f t="shared" si="125"/>
        <v>8</v>
      </c>
      <c r="R65" s="219">
        <v>5</v>
      </c>
      <c r="S65" s="220">
        <f t="shared" si="126"/>
        <v>6</v>
      </c>
      <c r="T65" s="218">
        <v>21.44</v>
      </c>
      <c r="U65" s="219">
        <v>5</v>
      </c>
      <c r="V65" s="220">
        <f t="shared" si="127"/>
        <v>6</v>
      </c>
      <c r="W65" s="218">
        <v>18.940000000000001</v>
      </c>
      <c r="X65" s="219">
        <v>2</v>
      </c>
      <c r="Y65" s="220">
        <f t="shared" si="128"/>
        <v>9</v>
      </c>
      <c r="Z65" s="218">
        <v>24.75</v>
      </c>
      <c r="AA65" s="219">
        <v>4</v>
      </c>
      <c r="AB65" s="220">
        <f t="shared" si="129"/>
        <v>7</v>
      </c>
      <c r="AC65" s="218">
        <v>20.82</v>
      </c>
      <c r="AD65" s="219">
        <v>4</v>
      </c>
      <c r="AE65" s="220">
        <f t="shared" si="130"/>
        <v>7</v>
      </c>
      <c r="AF65" s="220"/>
      <c r="AG65" s="220"/>
      <c r="AH65" s="220"/>
      <c r="AI65" s="51"/>
      <c r="AJ65" s="153">
        <f t="shared" si="131"/>
        <v>50</v>
      </c>
      <c r="AK65" s="201"/>
      <c r="AL65" s="153">
        <f t="shared" si="132"/>
        <v>50</v>
      </c>
      <c r="AM65" s="153">
        <f t="shared" si="133"/>
        <v>50</v>
      </c>
      <c r="AN65" s="95">
        <f t="shared" si="134"/>
        <v>5</v>
      </c>
      <c r="AO65" s="95">
        <f t="shared" si="135"/>
        <v>10</v>
      </c>
      <c r="AP65" s="95">
        <f t="shared" si="136"/>
        <v>3</v>
      </c>
      <c r="AQ65" s="95">
        <f t="shared" si="137"/>
        <v>5</v>
      </c>
      <c r="AR65" s="95">
        <f t="shared" si="138"/>
        <v>5</v>
      </c>
      <c r="AS65" s="95">
        <f t="shared" si="139"/>
        <v>2</v>
      </c>
      <c r="AT65" s="95">
        <f t="shared" si="140"/>
        <v>4</v>
      </c>
      <c r="AU65" s="95">
        <f t="shared" si="141"/>
        <v>4</v>
      </c>
      <c r="AV65" s="95">
        <f t="shared" si="142"/>
        <v>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</row>
    <row r="66" spans="1:65" s="69" customFormat="1" ht="28.9" customHeight="1" x14ac:dyDescent="0.35">
      <c r="A66" s="193">
        <v>54</v>
      </c>
      <c r="B66" s="194"/>
      <c r="C66" s="197"/>
      <c r="D66" s="170"/>
      <c r="E66" s="170"/>
      <c r="F66" s="196">
        <v>4</v>
      </c>
      <c r="G66" s="197" t="s">
        <v>60</v>
      </c>
      <c r="H66" s="38">
        <v>45</v>
      </c>
      <c r="I66" s="38" t="s">
        <v>487</v>
      </c>
      <c r="J66" s="133" t="s">
        <v>488</v>
      </c>
      <c r="K66" s="133" t="s">
        <v>453</v>
      </c>
      <c r="L66" s="219">
        <v>8</v>
      </c>
      <c r="M66" s="220">
        <f t="shared" si="123"/>
        <v>3</v>
      </c>
      <c r="N66" s="219">
        <v>6</v>
      </c>
      <c r="O66" s="220">
        <f t="shared" si="124"/>
        <v>5</v>
      </c>
      <c r="P66" s="219">
        <v>6</v>
      </c>
      <c r="Q66" s="220">
        <f t="shared" si="125"/>
        <v>5</v>
      </c>
      <c r="R66" s="219">
        <v>6</v>
      </c>
      <c r="S66" s="220">
        <f t="shared" si="126"/>
        <v>5</v>
      </c>
      <c r="T66" s="218">
        <v>22.22</v>
      </c>
      <c r="U66" s="219">
        <v>8</v>
      </c>
      <c r="V66" s="220">
        <f t="shared" si="127"/>
        <v>3</v>
      </c>
      <c r="W66" s="218">
        <v>24.78</v>
      </c>
      <c r="X66" s="219">
        <v>5</v>
      </c>
      <c r="Y66" s="220">
        <f t="shared" si="128"/>
        <v>6</v>
      </c>
      <c r="Z66" s="218">
        <v>23.28</v>
      </c>
      <c r="AA66" s="219">
        <v>3</v>
      </c>
      <c r="AB66" s="220">
        <f t="shared" si="129"/>
        <v>8</v>
      </c>
      <c r="AC66" s="218">
        <v>20.69</v>
      </c>
      <c r="AD66" s="219">
        <v>3</v>
      </c>
      <c r="AE66" s="220">
        <f t="shared" si="130"/>
        <v>8</v>
      </c>
      <c r="AF66" s="220"/>
      <c r="AG66" s="220"/>
      <c r="AH66" s="220"/>
      <c r="AI66" s="202"/>
      <c r="AJ66" s="153">
        <f t="shared" si="131"/>
        <v>43</v>
      </c>
      <c r="AK66" s="201"/>
      <c r="AL66" s="153">
        <f t="shared" si="132"/>
        <v>43</v>
      </c>
      <c r="AM66" s="153">
        <f t="shared" si="133"/>
        <v>43</v>
      </c>
      <c r="AN66" s="203">
        <f t="shared" si="134"/>
        <v>8</v>
      </c>
      <c r="AO66" s="203">
        <f t="shared" si="135"/>
        <v>6</v>
      </c>
      <c r="AP66" s="203">
        <f t="shared" si="136"/>
        <v>6</v>
      </c>
      <c r="AQ66" s="203">
        <f t="shared" si="137"/>
        <v>6</v>
      </c>
      <c r="AR66" s="203">
        <f t="shared" si="138"/>
        <v>8</v>
      </c>
      <c r="AS66" s="203">
        <f t="shared" si="139"/>
        <v>5</v>
      </c>
      <c r="AT66" s="203">
        <f t="shared" si="140"/>
        <v>3</v>
      </c>
      <c r="AU66" s="203">
        <f t="shared" si="141"/>
        <v>3</v>
      </c>
      <c r="AV66" s="95">
        <f t="shared" si="142"/>
        <v>0</v>
      </c>
      <c r="AW66" s="194"/>
      <c r="AX66" s="194"/>
      <c r="AY66" s="194"/>
      <c r="AZ66" s="194"/>
      <c r="BA66" s="194"/>
      <c r="BB66" s="194"/>
      <c r="BC66" s="194"/>
      <c r="BD66" s="194"/>
      <c r="BE66" s="194"/>
      <c r="BF66" s="194"/>
      <c r="BG66" s="194"/>
      <c r="BH66" s="194"/>
      <c r="BI66" s="194"/>
      <c r="BJ66" s="194"/>
      <c r="BK66" s="194"/>
      <c r="BL66" s="206"/>
      <c r="BM66" s="206"/>
    </row>
    <row r="67" spans="1:65" s="69" customFormat="1" ht="28.9" customHeight="1" x14ac:dyDescent="0.35">
      <c r="A67" s="136">
        <v>46</v>
      </c>
      <c r="B67"/>
      <c r="C67" s="170"/>
      <c r="D67" s="170"/>
      <c r="E67" s="170"/>
      <c r="F67" s="173">
        <v>4</v>
      </c>
      <c r="G67" s="170" t="s">
        <v>60</v>
      </c>
      <c r="H67" s="38">
        <v>38</v>
      </c>
      <c r="I67" s="38" t="s">
        <v>471</v>
      </c>
      <c r="J67" s="133" t="s">
        <v>472</v>
      </c>
      <c r="K67" s="133" t="s">
        <v>473</v>
      </c>
      <c r="L67" s="219">
        <v>9</v>
      </c>
      <c r="M67" s="220">
        <f t="shared" si="123"/>
        <v>2</v>
      </c>
      <c r="N67" s="219">
        <v>1</v>
      </c>
      <c r="O67" s="220">
        <f t="shared" si="124"/>
        <v>10</v>
      </c>
      <c r="P67" s="219">
        <v>2</v>
      </c>
      <c r="Q67" s="220">
        <f t="shared" si="125"/>
        <v>9</v>
      </c>
      <c r="R67" s="219" t="s">
        <v>547</v>
      </c>
      <c r="S67" s="220">
        <f t="shared" si="126"/>
        <v>0</v>
      </c>
      <c r="T67" s="218">
        <v>21.38</v>
      </c>
      <c r="U67" s="219">
        <v>4</v>
      </c>
      <c r="V67" s="220">
        <f t="shared" si="127"/>
        <v>7</v>
      </c>
      <c r="W67" s="218">
        <v>24.75</v>
      </c>
      <c r="X67" s="219">
        <v>4</v>
      </c>
      <c r="Y67" s="220">
        <f t="shared" si="128"/>
        <v>7</v>
      </c>
      <c r="Z67" s="218">
        <v>26.19</v>
      </c>
      <c r="AA67" s="219">
        <v>9</v>
      </c>
      <c r="AB67" s="220">
        <f t="shared" si="129"/>
        <v>2</v>
      </c>
      <c r="AC67" s="218">
        <v>20.88</v>
      </c>
      <c r="AD67" s="219">
        <v>6</v>
      </c>
      <c r="AE67" s="220">
        <f t="shared" si="130"/>
        <v>5</v>
      </c>
      <c r="AF67" s="220"/>
      <c r="AG67" s="220"/>
      <c r="AH67" s="220"/>
      <c r="AI67" s="51"/>
      <c r="AJ67" s="153">
        <f t="shared" si="131"/>
        <v>42</v>
      </c>
      <c r="AK67" s="201"/>
      <c r="AL67" s="153">
        <f t="shared" si="132"/>
        <v>42</v>
      </c>
      <c r="AM67" s="153">
        <f t="shared" si="133"/>
        <v>42</v>
      </c>
      <c r="AN67" s="95">
        <f t="shared" si="134"/>
        <v>9</v>
      </c>
      <c r="AO67" s="95">
        <f t="shared" si="135"/>
        <v>1</v>
      </c>
      <c r="AP67" s="95">
        <f t="shared" si="136"/>
        <v>2</v>
      </c>
      <c r="AQ67" s="95" t="str">
        <f t="shared" si="137"/>
        <v>E</v>
      </c>
      <c r="AR67" s="95">
        <f t="shared" si="138"/>
        <v>4</v>
      </c>
      <c r="AS67" s="95">
        <f t="shared" si="139"/>
        <v>4</v>
      </c>
      <c r="AT67" s="95">
        <f t="shared" si="140"/>
        <v>9</v>
      </c>
      <c r="AU67" s="95">
        <f t="shared" si="141"/>
        <v>6</v>
      </c>
      <c r="AV67" s="95">
        <f t="shared" si="142"/>
        <v>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</row>
    <row r="68" spans="1:65" s="69" customFormat="1" ht="28.9" customHeight="1" x14ac:dyDescent="0.35">
      <c r="A68" s="136">
        <v>44</v>
      </c>
      <c r="B68"/>
      <c r="C68" s="170"/>
      <c r="D68" s="170"/>
      <c r="E68" s="170"/>
      <c r="F68" s="173">
        <v>4</v>
      </c>
      <c r="G68" s="170" t="s">
        <v>60</v>
      </c>
      <c r="H68" s="38">
        <v>36</v>
      </c>
      <c r="I68" s="38" t="s">
        <v>467</v>
      </c>
      <c r="J68" s="133" t="s">
        <v>468</v>
      </c>
      <c r="K68" s="133" t="s">
        <v>47</v>
      </c>
      <c r="L68" s="219">
        <v>3</v>
      </c>
      <c r="M68" s="220">
        <f t="shared" si="123"/>
        <v>8</v>
      </c>
      <c r="N68" s="219">
        <v>2</v>
      </c>
      <c r="O68" s="220">
        <f t="shared" si="124"/>
        <v>9</v>
      </c>
      <c r="P68" s="219">
        <v>9</v>
      </c>
      <c r="Q68" s="220">
        <f t="shared" si="125"/>
        <v>2</v>
      </c>
      <c r="R68" s="219">
        <v>2</v>
      </c>
      <c r="S68" s="220">
        <f t="shared" si="126"/>
        <v>9</v>
      </c>
      <c r="T68" s="218">
        <v>22.32</v>
      </c>
      <c r="U68" s="219">
        <v>9</v>
      </c>
      <c r="V68" s="220">
        <f t="shared" si="127"/>
        <v>2</v>
      </c>
      <c r="W68" s="218" t="s">
        <v>547</v>
      </c>
      <c r="X68" s="219"/>
      <c r="Y68" s="220">
        <f t="shared" si="128"/>
        <v>0</v>
      </c>
      <c r="Z68" s="218">
        <v>24.9</v>
      </c>
      <c r="AA68" s="219">
        <v>5</v>
      </c>
      <c r="AB68" s="220">
        <f t="shared" si="129"/>
        <v>6</v>
      </c>
      <c r="AC68" s="218">
        <v>20.91</v>
      </c>
      <c r="AD68" s="219">
        <v>7</v>
      </c>
      <c r="AE68" s="220">
        <f t="shared" si="130"/>
        <v>4</v>
      </c>
      <c r="AF68" s="220"/>
      <c r="AG68" s="220"/>
      <c r="AH68" s="220"/>
      <c r="AI68" s="202"/>
      <c r="AJ68" s="153">
        <f t="shared" si="131"/>
        <v>40</v>
      </c>
      <c r="AK68" s="201"/>
      <c r="AL68" s="153">
        <f t="shared" si="132"/>
        <v>40</v>
      </c>
      <c r="AM68" s="153">
        <f t="shared" si="133"/>
        <v>40</v>
      </c>
      <c r="AN68" s="203">
        <f t="shared" si="134"/>
        <v>3</v>
      </c>
      <c r="AO68" s="203">
        <f t="shared" si="135"/>
        <v>2</v>
      </c>
      <c r="AP68" s="203">
        <f t="shared" si="136"/>
        <v>9</v>
      </c>
      <c r="AQ68" s="203">
        <f t="shared" si="137"/>
        <v>2</v>
      </c>
      <c r="AR68" s="203">
        <f t="shared" si="138"/>
        <v>9</v>
      </c>
      <c r="AS68" s="203">
        <f t="shared" si="139"/>
        <v>0</v>
      </c>
      <c r="AT68" s="203">
        <f t="shared" si="140"/>
        <v>5</v>
      </c>
      <c r="AU68" s="203">
        <f t="shared" si="141"/>
        <v>7</v>
      </c>
      <c r="AV68" s="95">
        <f t="shared" si="142"/>
        <v>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</row>
    <row r="69" spans="1:65" s="69" customFormat="1" ht="28.9" customHeight="1" x14ac:dyDescent="0.35">
      <c r="A69" s="136">
        <v>43</v>
      </c>
      <c r="B69"/>
      <c r="C69" s="170"/>
      <c r="D69" s="170"/>
      <c r="E69" s="170"/>
      <c r="F69" s="173">
        <v>4</v>
      </c>
      <c r="G69" s="170" t="s">
        <v>60</v>
      </c>
      <c r="H69" s="38">
        <v>37</v>
      </c>
      <c r="I69" s="38" t="s">
        <v>469</v>
      </c>
      <c r="J69" s="133" t="s">
        <v>470</v>
      </c>
      <c r="K69" s="133" t="s">
        <v>47</v>
      </c>
      <c r="L69" s="219">
        <v>7</v>
      </c>
      <c r="M69" s="220">
        <f t="shared" si="123"/>
        <v>4</v>
      </c>
      <c r="N69" s="219">
        <v>7</v>
      </c>
      <c r="O69" s="220">
        <f t="shared" si="124"/>
        <v>4</v>
      </c>
      <c r="P69" s="219">
        <v>7</v>
      </c>
      <c r="Q69" s="220">
        <f t="shared" si="125"/>
        <v>4</v>
      </c>
      <c r="R69" s="219"/>
      <c r="S69" s="220">
        <f t="shared" si="126"/>
        <v>0</v>
      </c>
      <c r="T69" s="218">
        <v>21.62</v>
      </c>
      <c r="U69" s="219">
        <v>6</v>
      </c>
      <c r="V69" s="220">
        <f t="shared" si="127"/>
        <v>5</v>
      </c>
      <c r="W69" s="218">
        <v>29.5</v>
      </c>
      <c r="X69" s="219">
        <v>7</v>
      </c>
      <c r="Y69" s="220">
        <f t="shared" si="128"/>
        <v>4</v>
      </c>
      <c r="Z69" s="218">
        <v>25.91</v>
      </c>
      <c r="AA69" s="219">
        <v>8</v>
      </c>
      <c r="AB69" s="220">
        <f t="shared" si="129"/>
        <v>3</v>
      </c>
      <c r="AC69" s="218">
        <v>25.03</v>
      </c>
      <c r="AD69" s="219">
        <v>9</v>
      </c>
      <c r="AE69" s="220">
        <f t="shared" si="130"/>
        <v>2</v>
      </c>
      <c r="AF69" s="220"/>
      <c r="AG69" s="220"/>
      <c r="AH69" s="220"/>
      <c r="AI69" s="51"/>
      <c r="AJ69" s="153">
        <f t="shared" si="131"/>
        <v>26</v>
      </c>
      <c r="AK69" s="201"/>
      <c r="AL69" s="153">
        <f t="shared" si="132"/>
        <v>26</v>
      </c>
      <c r="AM69" s="153">
        <f t="shared" si="133"/>
        <v>26</v>
      </c>
      <c r="AN69" s="95">
        <f t="shared" si="134"/>
        <v>7</v>
      </c>
      <c r="AO69" s="95">
        <f t="shared" si="135"/>
        <v>7</v>
      </c>
      <c r="AP69" s="95">
        <f t="shared" si="136"/>
        <v>7</v>
      </c>
      <c r="AQ69" s="95">
        <f t="shared" si="137"/>
        <v>0</v>
      </c>
      <c r="AR69" s="95">
        <f t="shared" si="138"/>
        <v>6</v>
      </c>
      <c r="AS69" s="95">
        <f t="shared" si="139"/>
        <v>7</v>
      </c>
      <c r="AT69" s="95">
        <f t="shared" si="140"/>
        <v>8</v>
      </c>
      <c r="AU69" s="95">
        <f t="shared" si="141"/>
        <v>9</v>
      </c>
      <c r="AV69" s="95">
        <f t="shared" si="142"/>
        <v>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</row>
    <row r="70" spans="1:65" s="69" customFormat="1" ht="28.9" customHeight="1" x14ac:dyDescent="0.35">
      <c r="A70" s="136">
        <v>53</v>
      </c>
      <c r="B70"/>
      <c r="C70" s="170"/>
      <c r="D70" s="170"/>
      <c r="E70" s="170"/>
      <c r="F70" s="173">
        <v>4</v>
      </c>
      <c r="G70" s="170" t="s">
        <v>60</v>
      </c>
      <c r="H70" s="38">
        <v>44</v>
      </c>
      <c r="I70" s="38" t="s">
        <v>485</v>
      </c>
      <c r="J70" s="133" t="s">
        <v>486</v>
      </c>
      <c r="K70" s="133" t="s">
        <v>453</v>
      </c>
      <c r="L70" s="219">
        <v>10</v>
      </c>
      <c r="M70" s="220">
        <f t="shared" si="123"/>
        <v>1</v>
      </c>
      <c r="N70" s="219"/>
      <c r="O70" s="220">
        <f t="shared" si="124"/>
        <v>0</v>
      </c>
      <c r="P70" s="219"/>
      <c r="Q70" s="220">
        <f t="shared" si="125"/>
        <v>0</v>
      </c>
      <c r="R70" s="219"/>
      <c r="S70" s="220">
        <f t="shared" si="126"/>
        <v>0</v>
      </c>
      <c r="T70" s="218">
        <v>19.309999999999999</v>
      </c>
      <c r="U70" s="219">
        <v>3</v>
      </c>
      <c r="V70" s="220">
        <f t="shared" si="127"/>
        <v>8</v>
      </c>
      <c r="W70" s="218">
        <v>29.16</v>
      </c>
      <c r="X70" s="219">
        <v>6</v>
      </c>
      <c r="Y70" s="220">
        <f t="shared" si="128"/>
        <v>5</v>
      </c>
      <c r="Z70" s="218">
        <v>25.59</v>
      </c>
      <c r="AA70" s="219">
        <v>7</v>
      </c>
      <c r="AB70" s="220">
        <f t="shared" si="129"/>
        <v>4</v>
      </c>
      <c r="AC70" s="218">
        <v>20.87</v>
      </c>
      <c r="AD70" s="219">
        <v>5</v>
      </c>
      <c r="AE70" s="220">
        <f t="shared" si="130"/>
        <v>6</v>
      </c>
      <c r="AF70" s="220"/>
      <c r="AG70" s="220"/>
      <c r="AH70" s="220"/>
      <c r="AI70" s="51"/>
      <c r="AJ70" s="153">
        <f t="shared" si="131"/>
        <v>24</v>
      </c>
      <c r="AK70" s="201"/>
      <c r="AL70" s="153">
        <f t="shared" si="132"/>
        <v>24</v>
      </c>
      <c r="AM70" s="153">
        <f t="shared" si="133"/>
        <v>24</v>
      </c>
      <c r="AN70" s="95">
        <f t="shared" si="134"/>
        <v>10</v>
      </c>
      <c r="AO70" s="95">
        <f t="shared" si="135"/>
        <v>0</v>
      </c>
      <c r="AP70" s="95">
        <f t="shared" si="136"/>
        <v>0</v>
      </c>
      <c r="AQ70" s="95">
        <f t="shared" si="137"/>
        <v>0</v>
      </c>
      <c r="AR70" s="95">
        <f t="shared" si="138"/>
        <v>3</v>
      </c>
      <c r="AS70" s="95">
        <f t="shared" si="139"/>
        <v>6</v>
      </c>
      <c r="AT70" s="95">
        <f t="shared" si="140"/>
        <v>7</v>
      </c>
      <c r="AU70" s="95">
        <f t="shared" si="141"/>
        <v>5</v>
      </c>
      <c r="AV70" s="95">
        <f t="shared" si="142"/>
        <v>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 s="182"/>
      <c r="BM70" s="182"/>
    </row>
    <row r="71" spans="1:65" s="69" customFormat="1" ht="28.9" customHeight="1" x14ac:dyDescent="0.35">
      <c r="A71" s="136">
        <v>51</v>
      </c>
      <c r="B71"/>
      <c r="C71" s="170"/>
      <c r="D71" s="170"/>
      <c r="E71" s="170"/>
      <c r="F71" s="173">
        <v>4</v>
      </c>
      <c r="G71" s="170" t="s">
        <v>60</v>
      </c>
      <c r="H71" s="38">
        <v>43</v>
      </c>
      <c r="I71" s="38" t="s">
        <v>483</v>
      </c>
      <c r="J71" s="133" t="s">
        <v>484</v>
      </c>
      <c r="K71" s="133" t="s">
        <v>66</v>
      </c>
      <c r="L71" s="219">
        <v>6</v>
      </c>
      <c r="M71" s="220">
        <f t="shared" si="123"/>
        <v>5</v>
      </c>
      <c r="N71" s="219">
        <v>8</v>
      </c>
      <c r="O71" s="220">
        <f t="shared" si="124"/>
        <v>3</v>
      </c>
      <c r="P71" s="219">
        <v>5</v>
      </c>
      <c r="Q71" s="220">
        <f t="shared" si="125"/>
        <v>6</v>
      </c>
      <c r="R71" s="219"/>
      <c r="S71" s="220">
        <f t="shared" si="126"/>
        <v>0</v>
      </c>
      <c r="T71" s="218">
        <v>29.37</v>
      </c>
      <c r="U71" s="219">
        <v>10</v>
      </c>
      <c r="V71" s="220">
        <f t="shared" si="127"/>
        <v>1</v>
      </c>
      <c r="W71" s="218">
        <v>32.28</v>
      </c>
      <c r="X71" s="219">
        <v>8</v>
      </c>
      <c r="Y71" s="220">
        <f t="shared" si="128"/>
        <v>3</v>
      </c>
      <c r="Z71" s="218">
        <v>39.94</v>
      </c>
      <c r="AA71" s="219">
        <v>10</v>
      </c>
      <c r="AB71" s="220">
        <f t="shared" si="129"/>
        <v>1</v>
      </c>
      <c r="AC71" s="218">
        <v>27.75</v>
      </c>
      <c r="AD71" s="219">
        <v>10</v>
      </c>
      <c r="AE71" s="220">
        <f t="shared" si="130"/>
        <v>1</v>
      </c>
      <c r="AF71" s="220"/>
      <c r="AG71" s="220"/>
      <c r="AH71" s="220"/>
      <c r="AI71" s="51"/>
      <c r="AJ71" s="153">
        <f t="shared" si="131"/>
        <v>20</v>
      </c>
      <c r="AK71" s="201"/>
      <c r="AL71" s="153">
        <f t="shared" si="132"/>
        <v>20</v>
      </c>
      <c r="AM71" s="153">
        <f t="shared" si="133"/>
        <v>20</v>
      </c>
      <c r="AN71" s="95">
        <f t="shared" si="134"/>
        <v>6</v>
      </c>
      <c r="AO71" s="95">
        <f t="shared" si="135"/>
        <v>8</v>
      </c>
      <c r="AP71" s="95">
        <f t="shared" si="136"/>
        <v>5</v>
      </c>
      <c r="AQ71" s="95">
        <f t="shared" si="137"/>
        <v>0</v>
      </c>
      <c r="AR71" s="95">
        <f t="shared" si="138"/>
        <v>10</v>
      </c>
      <c r="AS71" s="95">
        <f t="shared" si="139"/>
        <v>8</v>
      </c>
      <c r="AT71" s="95">
        <f t="shared" si="140"/>
        <v>10</v>
      </c>
      <c r="AU71" s="95">
        <f t="shared" si="141"/>
        <v>10</v>
      </c>
      <c r="AV71" s="95">
        <f t="shared" si="142"/>
        <v>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</row>
    <row r="72" spans="1:65" s="204" customFormat="1" ht="28.9" customHeight="1" x14ac:dyDescent="0.35">
      <c r="A72" s="136">
        <v>47</v>
      </c>
      <c r="B72"/>
      <c r="C72" s="170"/>
      <c r="D72" s="170"/>
      <c r="E72" s="170"/>
      <c r="F72" s="173">
        <v>4</v>
      </c>
      <c r="G72" s="170" t="s">
        <v>60</v>
      </c>
      <c r="H72" s="38">
        <v>39</v>
      </c>
      <c r="I72" s="38" t="s">
        <v>474</v>
      </c>
      <c r="J72" s="133" t="s">
        <v>475</v>
      </c>
      <c r="K72" s="133" t="s">
        <v>473</v>
      </c>
      <c r="L72" s="219"/>
      <c r="M72" s="220">
        <f t="shared" si="123"/>
        <v>0</v>
      </c>
      <c r="N72" s="219">
        <v>3</v>
      </c>
      <c r="O72" s="220">
        <f t="shared" si="124"/>
        <v>8</v>
      </c>
      <c r="P72" s="219">
        <v>10</v>
      </c>
      <c r="Q72" s="220">
        <f t="shared" si="125"/>
        <v>1</v>
      </c>
      <c r="R72" s="219" t="s">
        <v>547</v>
      </c>
      <c r="S72" s="220">
        <f t="shared" si="126"/>
        <v>0</v>
      </c>
      <c r="T72" s="218">
        <v>35.340000000000003</v>
      </c>
      <c r="U72" s="219"/>
      <c r="V72" s="220">
        <f t="shared" si="127"/>
        <v>0</v>
      </c>
      <c r="W72" s="218">
        <v>45.75</v>
      </c>
      <c r="X72" s="219">
        <v>10</v>
      </c>
      <c r="Y72" s="220">
        <f t="shared" si="128"/>
        <v>1</v>
      </c>
      <c r="Z72" s="218">
        <v>63.47</v>
      </c>
      <c r="AA72" s="219"/>
      <c r="AB72" s="220">
        <f t="shared" si="129"/>
        <v>0</v>
      </c>
      <c r="AC72" s="218" t="s">
        <v>547</v>
      </c>
      <c r="AD72" s="219"/>
      <c r="AE72" s="220">
        <f t="shared" si="130"/>
        <v>0</v>
      </c>
      <c r="AF72" s="220"/>
      <c r="AG72" s="220"/>
      <c r="AH72" s="220"/>
      <c r="AI72" s="202"/>
      <c r="AJ72" s="153">
        <f t="shared" si="131"/>
        <v>10</v>
      </c>
      <c r="AK72" s="201"/>
      <c r="AL72" s="153">
        <f t="shared" si="132"/>
        <v>10</v>
      </c>
      <c r="AM72" s="153">
        <f t="shared" si="133"/>
        <v>10</v>
      </c>
      <c r="AN72" s="203">
        <f t="shared" si="134"/>
        <v>0</v>
      </c>
      <c r="AO72" s="203">
        <f t="shared" si="135"/>
        <v>3</v>
      </c>
      <c r="AP72" s="203">
        <f t="shared" si="136"/>
        <v>10</v>
      </c>
      <c r="AQ72" s="203" t="str">
        <f t="shared" si="137"/>
        <v>E</v>
      </c>
      <c r="AR72" s="203">
        <f t="shared" si="138"/>
        <v>0</v>
      </c>
      <c r="AS72" s="203">
        <f t="shared" si="139"/>
        <v>10</v>
      </c>
      <c r="AT72" s="203">
        <f t="shared" si="140"/>
        <v>0</v>
      </c>
      <c r="AU72" s="203">
        <f t="shared" si="141"/>
        <v>0</v>
      </c>
      <c r="AV72" s="95">
        <f t="shared" si="142"/>
        <v>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 s="69"/>
      <c r="BM72" s="69"/>
    </row>
    <row r="73" spans="1:65" s="204" customFormat="1" ht="28.9" customHeight="1" x14ac:dyDescent="0.35">
      <c r="A73" s="193">
        <v>55</v>
      </c>
      <c r="B73" s="194"/>
      <c r="C73" s="197"/>
      <c r="D73" s="170"/>
      <c r="E73" s="170"/>
      <c r="F73" s="196">
        <v>4</v>
      </c>
      <c r="G73" s="197" t="s">
        <v>60</v>
      </c>
      <c r="H73" s="38"/>
      <c r="I73" s="38"/>
      <c r="J73" s="133"/>
      <c r="K73" s="133"/>
      <c r="L73" s="219"/>
      <c r="M73" s="220">
        <f t="shared" ref="M73:M74" si="143">IF(L73=0,,IF(L73&gt;10,,11-(L73)))</f>
        <v>0</v>
      </c>
      <c r="N73" s="219"/>
      <c r="O73" s="220">
        <f t="shared" ref="O73:O74" si="144">IF(N73=0,,IF(N73&gt;10,,11-(N73)))</f>
        <v>0</v>
      </c>
      <c r="P73" s="219"/>
      <c r="Q73" s="220">
        <f t="shared" ref="Q73:Q74" si="145">IF(P73=0,,IF(P73&gt;10,,11-(P73)))</f>
        <v>0</v>
      </c>
      <c r="R73" s="219"/>
      <c r="S73" s="220">
        <f t="shared" ref="S73:S74" si="146">IF(R73=0,,IF(R73&gt;10,,11-(R73)))</f>
        <v>0</v>
      </c>
      <c r="T73" s="218"/>
      <c r="U73" s="219"/>
      <c r="V73" s="220">
        <f t="shared" ref="V73:V74" si="147">IF(U73=0,,IF(U73&gt;10,,11-(U73)))</f>
        <v>0</v>
      </c>
      <c r="W73" s="218"/>
      <c r="X73" s="219"/>
      <c r="Y73" s="220">
        <f t="shared" ref="Y73:Y74" si="148">IF(X73=0,,IF(X73&gt;10,,11-(X73)))</f>
        <v>0</v>
      </c>
      <c r="Z73" s="218"/>
      <c r="AA73" s="219"/>
      <c r="AB73" s="220">
        <f t="shared" ref="AB73:AB74" si="149">IF(AA73=0,,IF(AA73&gt;10,,11-(AA73)))</f>
        <v>0</v>
      </c>
      <c r="AC73" s="218"/>
      <c r="AD73" s="219"/>
      <c r="AE73" s="220">
        <f t="shared" ref="AE73:AE74" si="150">IF(AD73=0,,IF(AD73&gt;10,,11-(AD73)))</f>
        <v>0</v>
      </c>
      <c r="AF73" s="220"/>
      <c r="AG73" s="220"/>
      <c r="AH73" s="220"/>
      <c r="AI73" s="51"/>
      <c r="AJ73" s="153">
        <f t="shared" ref="AJ73:AJ76" si="151">M73+O73+Q73+V73+Y73+AB73+AE73+S73+AH73</f>
        <v>0</v>
      </c>
      <c r="AK73" s="201"/>
      <c r="AL73" s="153">
        <f t="shared" ref="AL73:AL76" si="152">M73+O73+Q73+V73+Y73+AB73+AE73+S73</f>
        <v>0</v>
      </c>
      <c r="AM73" s="153">
        <f t="shared" ref="AM73:AM76" si="153">M73+O73+Q73+V73+Y73+AB73+AE73+S73+AH73</f>
        <v>0</v>
      </c>
      <c r="AN73" s="95">
        <f t="shared" si="102"/>
        <v>0</v>
      </c>
      <c r="AO73" s="95">
        <f t="shared" si="103"/>
        <v>0</v>
      </c>
      <c r="AP73" s="95">
        <f t="shared" si="104"/>
        <v>0</v>
      </c>
      <c r="AQ73" s="95">
        <f t="shared" si="105"/>
        <v>0</v>
      </c>
      <c r="AR73" s="95">
        <f t="shared" si="106"/>
        <v>0</v>
      </c>
      <c r="AS73" s="95">
        <f t="shared" si="107"/>
        <v>0</v>
      </c>
      <c r="AT73" s="95">
        <f t="shared" si="108"/>
        <v>0</v>
      </c>
      <c r="AU73" s="95">
        <f t="shared" si="109"/>
        <v>0</v>
      </c>
      <c r="AV73" s="95">
        <f t="shared" si="110"/>
        <v>0</v>
      </c>
      <c r="AW73" s="194"/>
      <c r="AX73" s="194"/>
      <c r="AY73" s="194"/>
      <c r="AZ73" s="194"/>
      <c r="BA73" s="194"/>
      <c r="BB73" s="194"/>
      <c r="BC73" s="194"/>
      <c r="BD73" s="194"/>
      <c r="BE73" s="194"/>
      <c r="BF73" s="194"/>
      <c r="BG73" s="194"/>
      <c r="BH73" s="194"/>
      <c r="BI73" s="194"/>
      <c r="BJ73" s="194"/>
      <c r="BK73" s="194"/>
      <c r="BL73" s="206"/>
      <c r="BM73" s="206"/>
    </row>
    <row r="74" spans="1:65" s="204" customFormat="1" ht="27.75" hidden="1" customHeight="1" x14ac:dyDescent="0.35">
      <c r="A74" s="193">
        <v>52</v>
      </c>
      <c r="B74" s="194"/>
      <c r="C74" s="197"/>
      <c r="D74" s="170"/>
      <c r="E74" s="170"/>
      <c r="F74" s="196">
        <v>4</v>
      </c>
      <c r="G74" s="197" t="s">
        <v>60</v>
      </c>
      <c r="H74" s="38"/>
      <c r="I74" s="38"/>
      <c r="J74" s="133"/>
      <c r="K74" s="133"/>
      <c r="L74" s="219"/>
      <c r="M74" s="220">
        <f t="shared" si="143"/>
        <v>0</v>
      </c>
      <c r="N74" s="219"/>
      <c r="O74" s="220">
        <f t="shared" si="144"/>
        <v>0</v>
      </c>
      <c r="P74" s="219"/>
      <c r="Q74" s="220">
        <f t="shared" si="145"/>
        <v>0</v>
      </c>
      <c r="R74" s="219"/>
      <c r="S74" s="220">
        <f t="shared" si="146"/>
        <v>0</v>
      </c>
      <c r="T74" s="218"/>
      <c r="U74" s="219"/>
      <c r="V74" s="220">
        <f t="shared" si="147"/>
        <v>0</v>
      </c>
      <c r="W74" s="218"/>
      <c r="X74" s="219"/>
      <c r="Y74" s="220">
        <f t="shared" si="148"/>
        <v>0</v>
      </c>
      <c r="Z74" s="218"/>
      <c r="AA74" s="219"/>
      <c r="AB74" s="220">
        <f t="shared" si="149"/>
        <v>0</v>
      </c>
      <c r="AC74" s="218"/>
      <c r="AD74" s="219"/>
      <c r="AE74" s="220">
        <f t="shared" si="150"/>
        <v>0</v>
      </c>
      <c r="AF74" s="220"/>
      <c r="AG74" s="220"/>
      <c r="AH74" s="220"/>
      <c r="AI74" s="51"/>
      <c r="AJ74" s="153">
        <f t="shared" si="151"/>
        <v>0</v>
      </c>
      <c r="AK74" s="201"/>
      <c r="AL74" s="153">
        <f t="shared" si="152"/>
        <v>0</v>
      </c>
      <c r="AM74" s="153">
        <f t="shared" si="153"/>
        <v>0</v>
      </c>
      <c r="AN74" s="95">
        <f t="shared" si="102"/>
        <v>0</v>
      </c>
      <c r="AO74" s="95">
        <f t="shared" si="103"/>
        <v>0</v>
      </c>
      <c r="AP74" s="95">
        <f t="shared" si="104"/>
        <v>0</v>
      </c>
      <c r="AQ74" s="95">
        <f t="shared" si="105"/>
        <v>0</v>
      </c>
      <c r="AR74" s="95">
        <f t="shared" si="106"/>
        <v>0</v>
      </c>
      <c r="AS74" s="95">
        <f t="shared" si="107"/>
        <v>0</v>
      </c>
      <c r="AT74" s="95">
        <f t="shared" si="108"/>
        <v>0</v>
      </c>
      <c r="AU74" s="95">
        <f t="shared" si="109"/>
        <v>0</v>
      </c>
      <c r="AV74" s="95">
        <f t="shared" si="110"/>
        <v>0</v>
      </c>
      <c r="AW74" s="194"/>
      <c r="AX74" s="194"/>
      <c r="AY74" s="194"/>
      <c r="AZ74" s="194"/>
      <c r="BA74" s="194"/>
      <c r="BB74" s="194"/>
      <c r="BC74" s="194"/>
      <c r="BD74" s="194"/>
      <c r="BE74" s="194"/>
      <c r="BF74" s="194"/>
      <c r="BG74" s="194"/>
      <c r="BH74" s="194"/>
      <c r="BI74" s="194"/>
      <c r="BJ74" s="194"/>
      <c r="BK74" s="194"/>
      <c r="BL74" s="206"/>
      <c r="BM74" s="206"/>
    </row>
    <row r="75" spans="1:65" s="69" customFormat="1" ht="28.9" hidden="1" customHeight="1" x14ac:dyDescent="0.35">
      <c r="A75" s="136">
        <v>56</v>
      </c>
      <c r="B75"/>
      <c r="C75" s="170"/>
      <c r="D75" s="170"/>
      <c r="E75" s="170"/>
      <c r="F75" s="173"/>
      <c r="G75" s="170"/>
      <c r="H75" s="38"/>
      <c r="I75" s="38"/>
      <c r="J75" s="133"/>
      <c r="K75" s="133"/>
      <c r="L75" s="219"/>
      <c r="M75" s="220">
        <f t="shared" ref="M75:M76" si="154">IF(L75=0,,IF(L75&gt;10,,11-(L75)))</f>
        <v>0</v>
      </c>
      <c r="N75" s="219"/>
      <c r="O75" s="220">
        <f t="shared" ref="O75:O76" si="155">IF(N75=0,,IF(N75&gt;10,,11-(N75)))</f>
        <v>0</v>
      </c>
      <c r="P75" s="219"/>
      <c r="Q75" s="220">
        <f t="shared" ref="Q75:Q76" si="156">IF(P75=0,,IF(P75&gt;10,,11-(P75)))</f>
        <v>0</v>
      </c>
      <c r="R75" s="219"/>
      <c r="S75" s="220">
        <f t="shared" ref="S75:S76" si="157">IF(R75=0,,IF(R75&gt;10,,11-(R75)))</f>
        <v>0</v>
      </c>
      <c r="T75" s="218"/>
      <c r="U75" s="219"/>
      <c r="V75" s="220">
        <f t="shared" ref="V75:V76" si="158">IF(U75=0,,IF(U75&gt;10,,11-(U75)))</f>
        <v>0</v>
      </c>
      <c r="W75" s="218"/>
      <c r="X75" s="219"/>
      <c r="Y75" s="220">
        <f t="shared" ref="Y75:Y76" si="159">IF(X75=0,,IF(X75&gt;10,,11-(X75)))</f>
        <v>0</v>
      </c>
      <c r="Z75" s="218"/>
      <c r="AA75" s="219"/>
      <c r="AB75" s="220">
        <f t="shared" ref="AB75:AB76" si="160">IF(AA75=0,,IF(AA75&gt;10,,11-(AA75)))</f>
        <v>0</v>
      </c>
      <c r="AC75" s="218"/>
      <c r="AD75" s="219"/>
      <c r="AE75" s="220">
        <f t="shared" ref="AE75:AE76" si="161">IF(AD75=0,,IF(AD75&gt;10,,11-(AD75)))</f>
        <v>0</v>
      </c>
      <c r="AF75" s="220"/>
      <c r="AG75" s="220"/>
      <c r="AH75" s="220"/>
      <c r="AI75" s="51"/>
      <c r="AJ75" s="153">
        <f t="shared" si="151"/>
        <v>0</v>
      </c>
      <c r="AK75" s="201"/>
      <c r="AL75" s="153">
        <f t="shared" si="152"/>
        <v>0</v>
      </c>
      <c r="AM75" s="153">
        <f t="shared" si="153"/>
        <v>0</v>
      </c>
      <c r="AN75" s="95">
        <f t="shared" si="102"/>
        <v>0</v>
      </c>
      <c r="AO75" s="95">
        <f t="shared" si="103"/>
        <v>0</v>
      </c>
      <c r="AP75" s="95">
        <f t="shared" si="104"/>
        <v>0</v>
      </c>
      <c r="AQ75" s="95">
        <f t="shared" si="105"/>
        <v>0</v>
      </c>
      <c r="AR75" s="95">
        <f t="shared" si="106"/>
        <v>0</v>
      </c>
      <c r="AS75" s="95">
        <f t="shared" si="107"/>
        <v>0</v>
      </c>
      <c r="AT75" s="95">
        <f t="shared" si="108"/>
        <v>0</v>
      </c>
      <c r="AU75" s="95">
        <f t="shared" si="109"/>
        <v>0</v>
      </c>
      <c r="AV75" s="95">
        <f t="shared" si="110"/>
        <v>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 s="182"/>
      <c r="BM75" s="182"/>
    </row>
    <row r="76" spans="1:65" s="69" customFormat="1" ht="28.9" hidden="1" customHeight="1" x14ac:dyDescent="0.35">
      <c r="A76" s="136">
        <v>57</v>
      </c>
      <c r="B76"/>
      <c r="C76" s="170"/>
      <c r="D76" s="170"/>
      <c r="E76" s="170"/>
      <c r="F76" s="173"/>
      <c r="G76" s="170"/>
      <c r="H76" s="38"/>
      <c r="I76" s="38"/>
      <c r="J76" s="133"/>
      <c r="K76" s="133"/>
      <c r="L76" s="219"/>
      <c r="M76" s="220">
        <f t="shared" si="154"/>
        <v>0</v>
      </c>
      <c r="N76" s="219"/>
      <c r="O76" s="220">
        <f t="shared" si="155"/>
        <v>0</v>
      </c>
      <c r="P76" s="219"/>
      <c r="Q76" s="220">
        <f t="shared" si="156"/>
        <v>0</v>
      </c>
      <c r="R76" s="219"/>
      <c r="S76" s="220">
        <f t="shared" si="157"/>
        <v>0</v>
      </c>
      <c r="T76" s="218"/>
      <c r="U76" s="219"/>
      <c r="V76" s="220">
        <f t="shared" si="158"/>
        <v>0</v>
      </c>
      <c r="W76" s="218"/>
      <c r="X76" s="219"/>
      <c r="Y76" s="220">
        <f t="shared" si="159"/>
        <v>0</v>
      </c>
      <c r="Z76" s="218"/>
      <c r="AA76" s="219"/>
      <c r="AB76" s="220">
        <f t="shared" si="160"/>
        <v>0</v>
      </c>
      <c r="AC76" s="218"/>
      <c r="AD76" s="219"/>
      <c r="AE76" s="220">
        <f t="shared" si="161"/>
        <v>0</v>
      </c>
      <c r="AF76" s="220"/>
      <c r="AG76" s="220"/>
      <c r="AH76" s="220"/>
      <c r="AI76" s="202"/>
      <c r="AJ76" s="153">
        <f t="shared" si="151"/>
        <v>0</v>
      </c>
      <c r="AK76" s="201"/>
      <c r="AL76" s="153">
        <f t="shared" si="152"/>
        <v>0</v>
      </c>
      <c r="AM76" s="153">
        <f t="shared" si="153"/>
        <v>0</v>
      </c>
      <c r="AN76" s="203">
        <f t="shared" si="102"/>
        <v>0</v>
      </c>
      <c r="AO76" s="203">
        <f t="shared" si="103"/>
        <v>0</v>
      </c>
      <c r="AP76" s="203">
        <f t="shared" si="104"/>
        <v>0</v>
      </c>
      <c r="AQ76" s="203">
        <f t="shared" si="105"/>
        <v>0</v>
      </c>
      <c r="AR76" s="203">
        <f t="shared" si="106"/>
        <v>0</v>
      </c>
      <c r="AS76" s="203">
        <f t="shared" si="107"/>
        <v>0</v>
      </c>
      <c r="AT76" s="203">
        <f t="shared" si="108"/>
        <v>0</v>
      </c>
      <c r="AU76" s="203">
        <f t="shared" si="109"/>
        <v>0</v>
      </c>
      <c r="AV76" s="95">
        <f t="shared" si="110"/>
        <v>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</row>
    <row r="77" spans="1:65" s="69" customFormat="1" ht="25.9" customHeight="1" x14ac:dyDescent="0.35">
      <c r="A77" s="136">
        <v>58</v>
      </c>
      <c r="B77"/>
      <c r="C77" s="170"/>
      <c r="D77" s="170"/>
      <c r="E77" s="170"/>
      <c r="F77" s="170"/>
      <c r="G77" s="170"/>
      <c r="H77" s="216" t="s">
        <v>73</v>
      </c>
      <c r="I77" s="216"/>
      <c r="J77" s="217"/>
      <c r="K77" s="217"/>
      <c r="L77" s="186"/>
      <c r="M77" s="185"/>
      <c r="N77" s="171"/>
      <c r="O77" s="171"/>
      <c r="P77" s="191"/>
      <c r="Q77" s="191"/>
      <c r="R77" s="190"/>
      <c r="S77" s="191"/>
      <c r="T77" s="189"/>
      <c r="U77" s="171"/>
      <c r="V77" s="171"/>
      <c r="W77" s="189"/>
      <c r="X77" s="171"/>
      <c r="Y77" s="171"/>
      <c r="Z77" s="189"/>
      <c r="AA77" s="171"/>
      <c r="AB77" s="171"/>
      <c r="AC77" s="189"/>
      <c r="AD77" s="171"/>
      <c r="AE77" s="171"/>
      <c r="AF77" s="171"/>
      <c r="AG77" s="171"/>
      <c r="AH77" s="171"/>
      <c r="AI77" s="51"/>
      <c r="AJ77" s="188"/>
      <c r="AK77" s="187" t="s">
        <v>40</v>
      </c>
      <c r="AL77" s="187"/>
      <c r="AM77" s="187"/>
      <c r="AN77" s="95">
        <f t="shared" si="102"/>
        <v>0</v>
      </c>
      <c r="AO77" s="95">
        <f t="shared" si="103"/>
        <v>0</v>
      </c>
      <c r="AP77" s="95">
        <f t="shared" si="104"/>
        <v>0</v>
      </c>
      <c r="AQ77" s="95">
        <f t="shared" si="105"/>
        <v>0</v>
      </c>
      <c r="AR77" s="95">
        <f t="shared" si="106"/>
        <v>0</v>
      </c>
      <c r="AS77" s="95">
        <f t="shared" si="107"/>
        <v>0</v>
      </c>
      <c r="AT77" s="95">
        <f t="shared" si="108"/>
        <v>0</v>
      </c>
      <c r="AU77" s="95">
        <f t="shared" si="109"/>
        <v>0</v>
      </c>
      <c r="AV77" s="95">
        <f t="shared" si="110"/>
        <v>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</row>
    <row r="78" spans="1:65" s="69" customFormat="1" ht="28.9" customHeight="1" x14ac:dyDescent="0.35">
      <c r="A78" s="193">
        <v>61</v>
      </c>
      <c r="B78" s="194"/>
      <c r="C78" s="197"/>
      <c r="D78" s="170"/>
      <c r="E78" s="170"/>
      <c r="F78" s="196">
        <v>5</v>
      </c>
      <c r="G78" s="197" t="s">
        <v>74</v>
      </c>
      <c r="H78" s="38">
        <v>46</v>
      </c>
      <c r="I78" s="38" t="s">
        <v>54</v>
      </c>
      <c r="J78" s="133" t="s">
        <v>55</v>
      </c>
      <c r="K78" s="133" t="s">
        <v>66</v>
      </c>
      <c r="L78" s="168">
        <v>1</v>
      </c>
      <c r="M78" s="220">
        <f>IF(L78=0,,IF(L78&gt;10,,11-(L78)))</f>
        <v>10</v>
      </c>
      <c r="N78" s="219">
        <v>2</v>
      </c>
      <c r="O78" s="220">
        <f>IF(N78=0,,IF(N78&gt;10,,11-(N78)))</f>
        <v>9</v>
      </c>
      <c r="P78" s="219">
        <v>1</v>
      </c>
      <c r="Q78" s="220">
        <f>IF(P78=0,,IF(P78&gt;10,,11-(P78)))</f>
        <v>10</v>
      </c>
      <c r="R78" s="219">
        <v>3</v>
      </c>
      <c r="S78" s="220">
        <f>IF(R78=0,,IF(R78&gt;10,,11-(R78)))</f>
        <v>8</v>
      </c>
      <c r="T78" s="218">
        <v>21.18</v>
      </c>
      <c r="U78" s="219">
        <v>2</v>
      </c>
      <c r="V78" s="220">
        <f>IF(U78=0,,IF(U78&gt;10,,11-(U78)))</f>
        <v>9</v>
      </c>
      <c r="W78" s="218">
        <v>14.53</v>
      </c>
      <c r="X78" s="219">
        <v>1</v>
      </c>
      <c r="Y78" s="220">
        <f>IF(X78=0,,IF(X78&gt;10,,11-(X78)))</f>
        <v>10</v>
      </c>
      <c r="Z78" s="218">
        <v>26.91</v>
      </c>
      <c r="AA78" s="219">
        <v>3</v>
      </c>
      <c r="AB78" s="220">
        <f>IF(AA78=0,,IF(AA78&gt;10,,11-(AA78)))</f>
        <v>8</v>
      </c>
      <c r="AC78" s="218">
        <v>23.15</v>
      </c>
      <c r="AD78" s="219">
        <v>1</v>
      </c>
      <c r="AE78" s="220">
        <f>IF(AD78=0,,IF(AD78&gt;10,,11-(AD78)))</f>
        <v>10</v>
      </c>
      <c r="AF78" s="220"/>
      <c r="AG78" s="220"/>
      <c r="AH78" s="220"/>
      <c r="AI78" s="51"/>
      <c r="AJ78" s="153">
        <f>M78+O78+Q78+V78+Y78+AB78+AE78+S78+AH78</f>
        <v>74</v>
      </c>
      <c r="AK78" s="177">
        <v>1</v>
      </c>
      <c r="AL78" s="153">
        <f>M78+O78+Q78+V78+Y78+AB78+AE78+S78</f>
        <v>74</v>
      </c>
      <c r="AM78" s="153">
        <f>M78+O78+Q78+V78+Y78+AB78+AE78+S78+AH78</f>
        <v>74</v>
      </c>
      <c r="AN78" s="95">
        <f>L78</f>
        <v>1</v>
      </c>
      <c r="AO78" s="95">
        <f>N78</f>
        <v>2</v>
      </c>
      <c r="AP78" s="95">
        <f>P78</f>
        <v>1</v>
      </c>
      <c r="AQ78" s="95">
        <f>R78</f>
        <v>3</v>
      </c>
      <c r="AR78" s="95">
        <f>U78</f>
        <v>2</v>
      </c>
      <c r="AS78" s="95">
        <f>X78</f>
        <v>1</v>
      </c>
      <c r="AT78" s="95">
        <f>AA78</f>
        <v>3</v>
      </c>
      <c r="AU78" s="95">
        <f>AD78</f>
        <v>1</v>
      </c>
      <c r="AV78" s="95">
        <f>AG78</f>
        <v>0</v>
      </c>
      <c r="AW78" s="194"/>
      <c r="AX78" s="194"/>
      <c r="AY78" s="194"/>
      <c r="AZ78" s="194"/>
      <c r="BA78" s="194"/>
      <c r="BB78" s="194"/>
      <c r="BC78" s="194"/>
      <c r="BD78" s="194"/>
      <c r="BE78" s="194"/>
      <c r="BF78" s="194"/>
      <c r="BG78" s="194"/>
      <c r="BH78" s="194"/>
      <c r="BI78" s="194"/>
      <c r="BJ78" s="194"/>
      <c r="BK78" s="194"/>
      <c r="BL78" s="204"/>
      <c r="BM78" s="204"/>
    </row>
    <row r="79" spans="1:65" s="204" customFormat="1" ht="28.9" customHeight="1" x14ac:dyDescent="0.35">
      <c r="A79" s="136">
        <v>62</v>
      </c>
      <c r="B79"/>
      <c r="C79" s="170"/>
      <c r="D79" s="170"/>
      <c r="E79" s="170"/>
      <c r="F79" s="173"/>
      <c r="G79" s="170"/>
      <c r="H79" s="38">
        <v>49</v>
      </c>
      <c r="I79" s="38" t="s">
        <v>71</v>
      </c>
      <c r="J79" s="133" t="s">
        <v>493</v>
      </c>
      <c r="K79" s="133" t="s">
        <v>66</v>
      </c>
      <c r="L79" s="168">
        <v>2</v>
      </c>
      <c r="M79" s="220">
        <f>IF(L79=0,,IF(L79&gt;10,,11-(L79)))</f>
        <v>9</v>
      </c>
      <c r="N79" s="219">
        <v>1</v>
      </c>
      <c r="O79" s="220">
        <f>IF(N79=0,,IF(N79&gt;10,,11-(N79)))</f>
        <v>10</v>
      </c>
      <c r="P79" s="219">
        <v>2</v>
      </c>
      <c r="Q79" s="220">
        <f>IF(P79=0,,IF(P79&gt;10,,11-(P79)))</f>
        <v>9</v>
      </c>
      <c r="R79" s="219">
        <v>1</v>
      </c>
      <c r="S79" s="220">
        <f>IF(R79=0,,IF(R79&gt;10,,11-(R79)))</f>
        <v>10</v>
      </c>
      <c r="T79" s="218">
        <v>22.28</v>
      </c>
      <c r="U79" s="219">
        <v>3</v>
      </c>
      <c r="V79" s="220">
        <f>IF(U79=0,,IF(U79&gt;10,,11-(U79)))</f>
        <v>8</v>
      </c>
      <c r="W79" s="218" t="s">
        <v>547</v>
      </c>
      <c r="X79" s="219"/>
      <c r="Y79" s="220">
        <f>IF(X79=0,,IF(X79&gt;10,,11-(X79)))</f>
        <v>0</v>
      </c>
      <c r="Z79" s="218">
        <v>23.19</v>
      </c>
      <c r="AA79" s="219">
        <v>1</v>
      </c>
      <c r="AB79" s="220">
        <f>IF(AA79=0,,IF(AA79&gt;10,,11-(AA79)))</f>
        <v>10</v>
      </c>
      <c r="AC79" s="218">
        <v>23.56</v>
      </c>
      <c r="AD79" s="219">
        <v>2</v>
      </c>
      <c r="AE79" s="220">
        <f>IF(AD79=0,,IF(AD79&gt;10,,11-(AD79)))</f>
        <v>9</v>
      </c>
      <c r="AF79" s="220"/>
      <c r="AG79" s="220"/>
      <c r="AH79" s="220"/>
      <c r="AI79" s="202"/>
      <c r="AJ79" s="153">
        <f>M79+O79+Q79+V79+Y79+AB79+AE79+S79+AH79</f>
        <v>65</v>
      </c>
      <c r="AK79" s="201">
        <v>2</v>
      </c>
      <c r="AL79" s="153">
        <f>M79+O79+Q79+V79+Y79+AB79+AE79+S79</f>
        <v>65</v>
      </c>
      <c r="AM79" s="153">
        <f>M79+O79+Q79+V79+Y79+AB79+AE79+S79+AH79</f>
        <v>65</v>
      </c>
      <c r="AN79" s="203">
        <f>L79</f>
        <v>2</v>
      </c>
      <c r="AO79" s="203">
        <f>N79</f>
        <v>1</v>
      </c>
      <c r="AP79" s="203">
        <f>P79</f>
        <v>2</v>
      </c>
      <c r="AQ79" s="203">
        <f>R79</f>
        <v>1</v>
      </c>
      <c r="AR79" s="203">
        <f>U79</f>
        <v>3</v>
      </c>
      <c r="AS79" s="203">
        <f>X79</f>
        <v>0</v>
      </c>
      <c r="AT79" s="203">
        <f>AA79</f>
        <v>1</v>
      </c>
      <c r="AU79" s="203">
        <f>AD79</f>
        <v>2</v>
      </c>
      <c r="AV79" s="95">
        <f>AG79</f>
        <v>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 s="69"/>
      <c r="BM79" s="69"/>
    </row>
    <row r="80" spans="1:65" s="204" customFormat="1" ht="28.9" customHeight="1" x14ac:dyDescent="0.35">
      <c r="A80" s="193">
        <v>60</v>
      </c>
      <c r="B80" s="194"/>
      <c r="C80" s="197"/>
      <c r="D80" s="170"/>
      <c r="E80" s="170"/>
      <c r="F80" s="196">
        <v>5</v>
      </c>
      <c r="G80" s="197" t="s">
        <v>74</v>
      </c>
      <c r="H80" s="38">
        <v>47</v>
      </c>
      <c r="I80" s="38" t="s">
        <v>489</v>
      </c>
      <c r="J80" s="133" t="s">
        <v>490</v>
      </c>
      <c r="K80" s="133" t="s">
        <v>47</v>
      </c>
      <c r="L80" s="168">
        <v>3</v>
      </c>
      <c r="M80" s="220">
        <f>IF(L80=0,,IF(L80&gt;10,,11-(L80)))</f>
        <v>8</v>
      </c>
      <c r="N80" s="219">
        <v>3</v>
      </c>
      <c r="O80" s="220">
        <f>IF(N80=0,,IF(N80&gt;10,,11-(N80)))</f>
        <v>8</v>
      </c>
      <c r="P80" s="219">
        <v>3</v>
      </c>
      <c r="Q80" s="220">
        <f>IF(P80=0,,IF(P80&gt;10,,11-(P80)))</f>
        <v>8</v>
      </c>
      <c r="R80" s="219">
        <v>2</v>
      </c>
      <c r="S80" s="220">
        <f>IF(R80=0,,IF(R80&gt;10,,11-(R80)))</f>
        <v>9</v>
      </c>
      <c r="T80" s="218">
        <v>25.56</v>
      </c>
      <c r="U80" s="219">
        <v>4</v>
      </c>
      <c r="V80" s="220">
        <f>IF(U80=0,,IF(U80&gt;10,,11-(U80)))</f>
        <v>7</v>
      </c>
      <c r="W80" s="218">
        <v>20.47</v>
      </c>
      <c r="X80" s="219">
        <v>2</v>
      </c>
      <c r="Y80" s="220">
        <f>IF(X80=0,,IF(X80&gt;10,,11-(X80)))</f>
        <v>9</v>
      </c>
      <c r="Z80" s="218">
        <v>27.37</v>
      </c>
      <c r="AA80" s="219">
        <v>4</v>
      </c>
      <c r="AB80" s="220">
        <f>IF(AA80=0,,IF(AA80&gt;10,,11-(AA80)))</f>
        <v>7</v>
      </c>
      <c r="AC80" s="218">
        <v>26.91</v>
      </c>
      <c r="AD80" s="219">
        <v>5</v>
      </c>
      <c r="AE80" s="220">
        <f>IF(AD80=0,,IF(AD80&gt;10,,11-(AD80)))</f>
        <v>6</v>
      </c>
      <c r="AF80" s="220"/>
      <c r="AG80" s="220"/>
      <c r="AH80" s="220"/>
      <c r="AI80" s="51"/>
      <c r="AJ80" s="153">
        <f>M80+O80+Q80+V80+Y80+AB80+AE80+S80+AH80</f>
        <v>62</v>
      </c>
      <c r="AK80" s="177">
        <v>3</v>
      </c>
      <c r="AL80" s="153">
        <f>M80+O80+Q80+V80+Y80+AB80+AE80+S80</f>
        <v>62</v>
      </c>
      <c r="AM80" s="153">
        <f>M80+O80+Q80+V80+Y80+AB80+AE80+S80+AH80</f>
        <v>62</v>
      </c>
      <c r="AN80" s="95">
        <f>L80</f>
        <v>3</v>
      </c>
      <c r="AO80" s="95">
        <f>N80</f>
        <v>3</v>
      </c>
      <c r="AP80" s="95">
        <f>P80</f>
        <v>3</v>
      </c>
      <c r="AQ80" s="95">
        <f>R80</f>
        <v>2</v>
      </c>
      <c r="AR80" s="95">
        <f>U80</f>
        <v>4</v>
      </c>
      <c r="AS80" s="95">
        <f>X80</f>
        <v>2</v>
      </c>
      <c r="AT80" s="95">
        <f>AA80</f>
        <v>4</v>
      </c>
      <c r="AU80" s="95">
        <f>AD80</f>
        <v>5</v>
      </c>
      <c r="AV80" s="95">
        <f>AG80</f>
        <v>0</v>
      </c>
      <c r="AW80" s="194"/>
      <c r="AX80" s="194"/>
      <c r="AY80" s="194"/>
      <c r="AZ80" s="194"/>
      <c r="BA80" s="194"/>
      <c r="BB80" s="194"/>
      <c r="BC80" s="194"/>
      <c r="BD80" s="194"/>
      <c r="BE80" s="194"/>
      <c r="BF80" s="194"/>
      <c r="BG80" s="194"/>
      <c r="BH80" s="194"/>
      <c r="BI80" s="194"/>
      <c r="BJ80" s="194"/>
      <c r="BK80" s="194"/>
    </row>
    <row r="81" spans="1:65" s="69" customFormat="1" ht="28.9" customHeight="1" x14ac:dyDescent="0.35">
      <c r="A81" s="136">
        <v>59</v>
      </c>
      <c r="B81"/>
      <c r="C81" s="170"/>
      <c r="D81" s="170"/>
      <c r="E81" s="170"/>
      <c r="F81" s="173">
        <v>5</v>
      </c>
      <c r="G81" s="170" t="s">
        <v>74</v>
      </c>
      <c r="H81" s="38">
        <v>48</v>
      </c>
      <c r="I81" s="38" t="s">
        <v>491</v>
      </c>
      <c r="J81" s="133" t="s">
        <v>492</v>
      </c>
      <c r="K81" s="133" t="s">
        <v>66</v>
      </c>
      <c r="L81" s="168">
        <v>4</v>
      </c>
      <c r="M81" s="220">
        <f>IF(L81=0,,IF(L81&gt;10,,11-(L81)))</f>
        <v>7</v>
      </c>
      <c r="N81" s="219"/>
      <c r="O81" s="220">
        <f>IF(N81=0,,IF(N81&gt;10,,11-(N81)))</f>
        <v>0</v>
      </c>
      <c r="P81" s="219"/>
      <c r="Q81" s="220">
        <f>IF(P81=0,,IF(P81&gt;10,,11-(P81)))</f>
        <v>0</v>
      </c>
      <c r="R81" s="219"/>
      <c r="S81" s="220">
        <f>IF(R81=0,,IF(R81&gt;10,,11-(R81)))</f>
        <v>0</v>
      </c>
      <c r="T81" s="218">
        <v>26.15</v>
      </c>
      <c r="U81" s="219">
        <v>5</v>
      </c>
      <c r="V81" s="220">
        <f>IF(U81=0,,IF(U81&gt;10,,11-(U81)))</f>
        <v>6</v>
      </c>
      <c r="W81" s="218">
        <v>22.25</v>
      </c>
      <c r="X81" s="219">
        <v>3</v>
      </c>
      <c r="Y81" s="220">
        <f>IF(X81=0,,IF(X81&gt;10,,11-(X81)))</f>
        <v>8</v>
      </c>
      <c r="Z81" s="218">
        <v>31.84</v>
      </c>
      <c r="AA81" s="219">
        <v>5</v>
      </c>
      <c r="AB81" s="220">
        <f>IF(AA81=0,,IF(AA81&gt;10,,11-(AA81)))</f>
        <v>6</v>
      </c>
      <c r="AC81" s="218">
        <v>24.97</v>
      </c>
      <c r="AD81" s="219">
        <v>4</v>
      </c>
      <c r="AE81" s="220">
        <f>IF(AD81=0,,IF(AD81&gt;10,,11-(AD81)))</f>
        <v>7</v>
      </c>
      <c r="AF81" s="220"/>
      <c r="AG81" s="220"/>
      <c r="AH81" s="220"/>
      <c r="AI81" s="202"/>
      <c r="AJ81" s="153">
        <f>M81+O81+Q81+V81+Y81+AB81+AE81+S81+AH81</f>
        <v>34</v>
      </c>
      <c r="AK81" s="201"/>
      <c r="AL81" s="153">
        <f>M81+O81+Q81+V81+Y81+AB81+AE81+S81</f>
        <v>34</v>
      </c>
      <c r="AM81" s="153">
        <f>M81+O81+Q81+V81+Y81+AB81+AE81+S81+AH81</f>
        <v>34</v>
      </c>
      <c r="AN81" s="203">
        <f>L81</f>
        <v>4</v>
      </c>
      <c r="AO81" s="203">
        <f>N81</f>
        <v>0</v>
      </c>
      <c r="AP81" s="203">
        <f>P81</f>
        <v>0</v>
      </c>
      <c r="AQ81" s="203">
        <f>R81</f>
        <v>0</v>
      </c>
      <c r="AR81" s="203">
        <f>U81</f>
        <v>5</v>
      </c>
      <c r="AS81" s="203">
        <f>X81</f>
        <v>3</v>
      </c>
      <c r="AT81" s="203">
        <f>AA81</f>
        <v>5</v>
      </c>
      <c r="AU81" s="203">
        <f>AD81</f>
        <v>4</v>
      </c>
      <c r="AV81" s="95">
        <f>AG81</f>
        <v>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</row>
    <row r="82" spans="1:65" s="69" customFormat="1" ht="28.9" customHeight="1" x14ac:dyDescent="0.35">
      <c r="A82" s="136"/>
      <c r="B82"/>
      <c r="C82" s="170"/>
      <c r="D82" s="170"/>
      <c r="E82" s="170"/>
      <c r="F82" s="173"/>
      <c r="G82" s="170"/>
      <c r="H82" s="38">
        <v>50</v>
      </c>
      <c r="I82" s="38" t="s">
        <v>494</v>
      </c>
      <c r="J82" s="133" t="s">
        <v>495</v>
      </c>
      <c r="K82" s="133" t="s">
        <v>453</v>
      </c>
      <c r="L82" s="168">
        <v>5</v>
      </c>
      <c r="M82" s="220">
        <f>IF(L82=0,,IF(L82&gt;10,,11-(L82)))</f>
        <v>6</v>
      </c>
      <c r="N82" s="219">
        <v>4</v>
      </c>
      <c r="O82" s="220">
        <f>IF(N82=0,,IF(N82&gt;10,,11-(N82)))</f>
        <v>7</v>
      </c>
      <c r="P82" s="219"/>
      <c r="Q82" s="220">
        <f>IF(P82=0,,IF(P82&gt;10,,11-(P82)))</f>
        <v>0</v>
      </c>
      <c r="R82" s="219"/>
      <c r="S82" s="220">
        <f>IF(R82=0,,IF(R82&gt;10,,11-(R82)))</f>
        <v>0</v>
      </c>
      <c r="T82" s="218">
        <v>18.84</v>
      </c>
      <c r="U82" s="219">
        <v>1</v>
      </c>
      <c r="V82" s="220">
        <f>IF(U82=0,,IF(U82&gt;10,,11-(U82)))</f>
        <v>10</v>
      </c>
      <c r="W82" s="218">
        <v>30</v>
      </c>
      <c r="X82" s="219">
        <v>4</v>
      </c>
      <c r="Y82" s="220">
        <f>IF(X82=0,,IF(X82&gt;10,,11-(X82)))</f>
        <v>7</v>
      </c>
      <c r="Z82" s="218">
        <v>23.72</v>
      </c>
      <c r="AA82" s="219">
        <v>2</v>
      </c>
      <c r="AB82" s="220">
        <f>IF(AA82=0,,IF(AA82&gt;10,,11-(AA82)))</f>
        <v>9</v>
      </c>
      <c r="AC82" s="218">
        <v>24.65</v>
      </c>
      <c r="AD82" s="219">
        <v>3</v>
      </c>
      <c r="AE82" s="220">
        <f>IF(AD82=0,,IF(AD82&gt;10,,11-(AD82)))</f>
        <v>8</v>
      </c>
      <c r="AF82" s="220"/>
      <c r="AG82" s="220"/>
      <c r="AH82" s="220"/>
      <c r="AI82" s="51"/>
      <c r="AJ82" s="153">
        <f>M82+O82+Q82+V82+Y82+AB82+AE82+S82+AH82</f>
        <v>47</v>
      </c>
      <c r="AK82" s="177"/>
      <c r="AL82" s="153">
        <f>M82+O82+Q82+V82+Y82+AB82+AE82+S82</f>
        <v>47</v>
      </c>
      <c r="AM82" s="153">
        <f>M82+O82+Q82+V82+Y82+AB82+AE82+S82+AH82</f>
        <v>47</v>
      </c>
      <c r="AN82" s="95">
        <f>L82</f>
        <v>5</v>
      </c>
      <c r="AO82" s="95">
        <f>N82</f>
        <v>4</v>
      </c>
      <c r="AP82" s="95">
        <f>P82</f>
        <v>0</v>
      </c>
      <c r="AQ82" s="95">
        <f>R82</f>
        <v>0</v>
      </c>
      <c r="AR82" s="95">
        <f>U82</f>
        <v>1</v>
      </c>
      <c r="AS82" s="95">
        <f>X82</f>
        <v>4</v>
      </c>
      <c r="AT82" s="95">
        <f>AA82</f>
        <v>2</v>
      </c>
      <c r="AU82" s="95">
        <f>AD82</f>
        <v>3</v>
      </c>
      <c r="AV82" s="95">
        <f>AG82</f>
        <v>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</row>
    <row r="83" spans="1:65" s="69" customFormat="1" ht="28.9" customHeight="1" x14ac:dyDescent="0.35">
      <c r="A83" s="136"/>
      <c r="B83"/>
      <c r="C83" s="170"/>
      <c r="D83" s="170"/>
      <c r="E83" s="170"/>
      <c r="F83" s="173"/>
      <c r="G83" s="170"/>
      <c r="H83" s="38"/>
      <c r="I83" s="38"/>
      <c r="J83" s="133"/>
      <c r="K83" s="133"/>
      <c r="L83" s="168"/>
      <c r="M83" s="220">
        <f t="shared" ref="M83" si="162">IF(L83=0,,IF(L83&gt;10,,11-(L83)))</f>
        <v>0</v>
      </c>
      <c r="N83" s="219" t="s">
        <v>549</v>
      </c>
      <c r="O83" s="220">
        <f t="shared" ref="O83" si="163">IF(N83=0,,IF(N83&gt;10,,11-(N83)))</f>
        <v>0</v>
      </c>
      <c r="P83" s="219"/>
      <c r="Q83" s="220">
        <f t="shared" ref="Q83" si="164">IF(P83=0,,IF(P83&gt;10,,11-(P83)))</f>
        <v>0</v>
      </c>
      <c r="R83" s="219"/>
      <c r="S83" s="220">
        <f t="shared" ref="S83" si="165">IF(R83=0,,IF(R83&gt;10,,11-(R83)))</f>
        <v>0</v>
      </c>
      <c r="T83" s="218"/>
      <c r="U83" s="219"/>
      <c r="V83" s="220">
        <f t="shared" ref="V83" si="166">IF(U83=0,,IF(U83&gt;10,,11-(U83)))</f>
        <v>0</v>
      </c>
      <c r="W83" s="218"/>
      <c r="X83" s="219"/>
      <c r="Y83" s="220">
        <f t="shared" ref="Y83" si="167">IF(X83=0,,IF(X83&gt;10,,11-(X83)))</f>
        <v>0</v>
      </c>
      <c r="Z83" s="218"/>
      <c r="AA83" s="219"/>
      <c r="AB83" s="220">
        <f t="shared" ref="AB83" si="168">IF(AA83=0,,IF(AA83&gt;10,,11-(AA83)))</f>
        <v>0</v>
      </c>
      <c r="AC83" s="218"/>
      <c r="AD83" s="219"/>
      <c r="AE83" s="220">
        <f t="shared" ref="AE83" si="169">IF(AD83=0,,IF(AD83&gt;10,,11-(AD83)))</f>
        <v>0</v>
      </c>
      <c r="AF83" s="220"/>
      <c r="AG83" s="220"/>
      <c r="AH83" s="220"/>
      <c r="AI83" s="51"/>
      <c r="AJ83" s="153">
        <f t="shared" ref="AJ83:AJ89" si="170">M83+O83+Q83+V83+Y83+AB83+AE83+S83+AH83</f>
        <v>0</v>
      </c>
      <c r="AK83" s="177"/>
      <c r="AL83" s="153">
        <f t="shared" ref="AL83:AL89" si="171">M83+O83+Q83+V83+Y83+AB83+AE83+S83</f>
        <v>0</v>
      </c>
      <c r="AM83" s="153">
        <f t="shared" ref="AM83:AM89" si="172">M83+O83+Q83+V83+Y83+AB83+AE83+S83+AH83</f>
        <v>0</v>
      </c>
      <c r="AN83" s="95">
        <f t="shared" ref="AN83:AN112" si="173">L83</f>
        <v>0</v>
      </c>
      <c r="AO83" s="95" t="str">
        <f t="shared" ref="AO83:AO112" si="174">N83</f>
        <v xml:space="preserve">  </v>
      </c>
      <c r="AP83" s="95">
        <f t="shared" ref="AP83:AP112" si="175">P83</f>
        <v>0</v>
      </c>
      <c r="AQ83" s="95">
        <f t="shared" ref="AQ83:AQ112" si="176">R83</f>
        <v>0</v>
      </c>
      <c r="AR83" s="95">
        <f t="shared" ref="AR83:AR112" si="177">U83</f>
        <v>0</v>
      </c>
      <c r="AS83" s="95">
        <f t="shared" ref="AS83:AS112" si="178">X83</f>
        <v>0</v>
      </c>
      <c r="AT83" s="95">
        <f t="shared" ref="AT83:AT112" si="179">AA83</f>
        <v>0</v>
      </c>
      <c r="AU83" s="95">
        <f t="shared" ref="AU83:AU112" si="180">AD83</f>
        <v>0</v>
      </c>
      <c r="AV83" s="95">
        <f t="shared" ref="AV83:AV112" si="181">AG83</f>
        <v>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</row>
    <row r="84" spans="1:65" s="204" customFormat="1" ht="28.9" hidden="1" customHeight="1" x14ac:dyDescent="0.35">
      <c r="A84" s="193">
        <v>60</v>
      </c>
      <c r="B84" s="194"/>
      <c r="C84" s="197"/>
      <c r="D84" s="170"/>
      <c r="E84" s="170"/>
      <c r="F84" s="196">
        <v>5</v>
      </c>
      <c r="G84" s="197" t="s">
        <v>74</v>
      </c>
      <c r="H84" s="38"/>
      <c r="I84" s="38"/>
      <c r="J84" s="133"/>
      <c r="K84" s="133"/>
      <c r="L84" s="168"/>
      <c r="M84" s="220">
        <f t="shared" ref="M84:M89" si="182">IF(L84=0,,IF(L84&gt;10,,11-(L84)))</f>
        <v>0</v>
      </c>
      <c r="N84" s="219"/>
      <c r="O84" s="220">
        <f t="shared" ref="O84:O89" si="183">IF(N84=0,,IF(N84&gt;10,,11-(N84)))</f>
        <v>0</v>
      </c>
      <c r="P84" s="219"/>
      <c r="Q84" s="220">
        <f t="shared" ref="Q84:Q89" si="184">IF(P84=0,,IF(P84&gt;10,,11-(P84)))</f>
        <v>0</v>
      </c>
      <c r="R84" s="219"/>
      <c r="S84" s="220">
        <f t="shared" ref="S84:S89" si="185">IF(R84=0,,IF(R84&gt;10,,11-(R84)))</f>
        <v>0</v>
      </c>
      <c r="T84" s="218"/>
      <c r="U84" s="219"/>
      <c r="V84" s="220">
        <f t="shared" ref="V84:V89" si="186">IF(U84=0,,IF(U84&gt;10,,11-(U84)))</f>
        <v>0</v>
      </c>
      <c r="W84" s="218"/>
      <c r="X84" s="219"/>
      <c r="Y84" s="220">
        <f t="shared" ref="Y84:Y89" si="187">IF(X84=0,,IF(X84&gt;10,,11-(X84)))</f>
        <v>0</v>
      </c>
      <c r="Z84" s="218"/>
      <c r="AA84" s="219"/>
      <c r="AB84" s="220">
        <f t="shared" ref="AB84:AB89" si="188">IF(AA84=0,,IF(AA84&gt;10,,11-(AA84)))</f>
        <v>0</v>
      </c>
      <c r="AC84" s="218"/>
      <c r="AD84" s="219"/>
      <c r="AE84" s="220">
        <f t="shared" ref="AE84:AE89" si="189">IF(AD84=0,,IF(AD84&gt;10,,11-(AD84)))</f>
        <v>0</v>
      </c>
      <c r="AF84" s="220"/>
      <c r="AG84" s="220"/>
      <c r="AH84" s="220"/>
      <c r="AI84" s="51"/>
      <c r="AJ84" s="153">
        <f t="shared" si="170"/>
        <v>0</v>
      </c>
      <c r="AK84" s="177"/>
      <c r="AL84" s="153">
        <f t="shared" si="171"/>
        <v>0</v>
      </c>
      <c r="AM84" s="153">
        <f t="shared" si="172"/>
        <v>0</v>
      </c>
      <c r="AN84" s="95">
        <f t="shared" si="173"/>
        <v>0</v>
      </c>
      <c r="AO84" s="95">
        <f t="shared" si="174"/>
        <v>0</v>
      </c>
      <c r="AP84" s="95">
        <f t="shared" si="175"/>
        <v>0</v>
      </c>
      <c r="AQ84" s="95">
        <f t="shared" si="176"/>
        <v>0</v>
      </c>
      <c r="AR84" s="95">
        <f t="shared" si="177"/>
        <v>0</v>
      </c>
      <c r="AS84" s="95">
        <f t="shared" si="178"/>
        <v>0</v>
      </c>
      <c r="AT84" s="95">
        <f t="shared" si="179"/>
        <v>0</v>
      </c>
      <c r="AU84" s="95">
        <f t="shared" si="180"/>
        <v>0</v>
      </c>
      <c r="AV84" s="95">
        <f t="shared" si="181"/>
        <v>0</v>
      </c>
      <c r="AW84" s="194"/>
      <c r="AX84" s="194"/>
      <c r="AY84" s="194"/>
      <c r="AZ84" s="194"/>
      <c r="BA84" s="194"/>
      <c r="BB84" s="194"/>
      <c r="BC84" s="194"/>
      <c r="BD84" s="194"/>
      <c r="BE84" s="194"/>
      <c r="BF84" s="194"/>
      <c r="BG84" s="194"/>
      <c r="BH84" s="194"/>
      <c r="BI84" s="194"/>
      <c r="BJ84" s="194"/>
      <c r="BK84" s="194"/>
    </row>
    <row r="85" spans="1:65" s="204" customFormat="1" ht="28.9" hidden="1" customHeight="1" x14ac:dyDescent="0.35">
      <c r="A85" s="136">
        <v>59</v>
      </c>
      <c r="B85"/>
      <c r="C85" s="170"/>
      <c r="D85" s="170"/>
      <c r="E85" s="170"/>
      <c r="F85" s="173">
        <v>5</v>
      </c>
      <c r="G85" s="170" t="s">
        <v>74</v>
      </c>
      <c r="H85" s="38"/>
      <c r="I85" s="38"/>
      <c r="J85" s="133"/>
      <c r="K85" s="133"/>
      <c r="L85" s="168"/>
      <c r="M85" s="220">
        <f t="shared" si="182"/>
        <v>0</v>
      </c>
      <c r="N85" s="219"/>
      <c r="O85" s="220">
        <f t="shared" si="183"/>
        <v>0</v>
      </c>
      <c r="P85" s="219"/>
      <c r="Q85" s="220">
        <f t="shared" si="184"/>
        <v>0</v>
      </c>
      <c r="R85" s="219"/>
      <c r="S85" s="220">
        <f t="shared" si="185"/>
        <v>0</v>
      </c>
      <c r="T85" s="218"/>
      <c r="U85" s="219"/>
      <c r="V85" s="220">
        <f t="shared" si="186"/>
        <v>0</v>
      </c>
      <c r="W85" s="218"/>
      <c r="X85" s="219"/>
      <c r="Y85" s="220">
        <f t="shared" si="187"/>
        <v>0</v>
      </c>
      <c r="Z85" s="218"/>
      <c r="AA85" s="219"/>
      <c r="AB85" s="220">
        <f t="shared" si="188"/>
        <v>0</v>
      </c>
      <c r="AC85" s="218"/>
      <c r="AD85" s="219"/>
      <c r="AE85" s="220">
        <f t="shared" si="189"/>
        <v>0</v>
      </c>
      <c r="AF85" s="220"/>
      <c r="AG85" s="220"/>
      <c r="AH85" s="220"/>
      <c r="AI85" s="202"/>
      <c r="AJ85" s="153">
        <f t="shared" si="170"/>
        <v>0</v>
      </c>
      <c r="AK85" s="201"/>
      <c r="AL85" s="153">
        <f t="shared" si="171"/>
        <v>0</v>
      </c>
      <c r="AM85" s="153">
        <f t="shared" si="172"/>
        <v>0</v>
      </c>
      <c r="AN85" s="203">
        <f t="shared" si="173"/>
        <v>0</v>
      </c>
      <c r="AO85" s="203">
        <f t="shared" si="174"/>
        <v>0</v>
      </c>
      <c r="AP85" s="203">
        <f t="shared" si="175"/>
        <v>0</v>
      </c>
      <c r="AQ85" s="203">
        <f t="shared" si="176"/>
        <v>0</v>
      </c>
      <c r="AR85" s="203">
        <f t="shared" si="177"/>
        <v>0</v>
      </c>
      <c r="AS85" s="203">
        <f t="shared" si="178"/>
        <v>0</v>
      </c>
      <c r="AT85" s="203">
        <f t="shared" si="179"/>
        <v>0</v>
      </c>
      <c r="AU85" s="203">
        <f t="shared" si="180"/>
        <v>0</v>
      </c>
      <c r="AV85" s="95">
        <f t="shared" si="181"/>
        <v>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 s="69"/>
      <c r="BM85" s="69"/>
    </row>
    <row r="86" spans="1:65" s="69" customFormat="1" ht="28.9" hidden="1" customHeight="1" x14ac:dyDescent="0.35">
      <c r="A86" s="136">
        <v>62</v>
      </c>
      <c r="B86"/>
      <c r="C86" s="170"/>
      <c r="D86" s="170"/>
      <c r="E86" s="170"/>
      <c r="F86" s="173"/>
      <c r="G86" s="170"/>
      <c r="H86" s="38"/>
      <c r="I86" s="38"/>
      <c r="J86" s="133"/>
      <c r="K86" s="133"/>
      <c r="L86" s="168"/>
      <c r="M86" s="220">
        <f t="shared" si="182"/>
        <v>0</v>
      </c>
      <c r="N86" s="219"/>
      <c r="O86" s="220">
        <f t="shared" si="183"/>
        <v>0</v>
      </c>
      <c r="P86" s="219"/>
      <c r="Q86" s="220">
        <f t="shared" si="184"/>
        <v>0</v>
      </c>
      <c r="R86" s="219"/>
      <c r="S86" s="220">
        <f t="shared" si="185"/>
        <v>0</v>
      </c>
      <c r="T86" s="218"/>
      <c r="U86" s="219"/>
      <c r="V86" s="220">
        <f t="shared" si="186"/>
        <v>0</v>
      </c>
      <c r="W86" s="218"/>
      <c r="X86" s="219"/>
      <c r="Y86" s="220">
        <f t="shared" si="187"/>
        <v>0</v>
      </c>
      <c r="Z86" s="218"/>
      <c r="AA86" s="219"/>
      <c r="AB86" s="220">
        <f t="shared" si="188"/>
        <v>0</v>
      </c>
      <c r="AC86" s="218"/>
      <c r="AD86" s="219"/>
      <c r="AE86" s="220">
        <f t="shared" si="189"/>
        <v>0</v>
      </c>
      <c r="AF86" s="220"/>
      <c r="AG86" s="220"/>
      <c r="AH86" s="220"/>
      <c r="AI86" s="202"/>
      <c r="AJ86" s="153">
        <f t="shared" si="170"/>
        <v>0</v>
      </c>
      <c r="AK86" s="201"/>
      <c r="AL86" s="153">
        <f t="shared" si="171"/>
        <v>0</v>
      </c>
      <c r="AM86" s="153">
        <f t="shared" si="172"/>
        <v>0</v>
      </c>
      <c r="AN86" s="203">
        <f t="shared" si="173"/>
        <v>0</v>
      </c>
      <c r="AO86" s="203">
        <f t="shared" si="174"/>
        <v>0</v>
      </c>
      <c r="AP86" s="203">
        <f t="shared" si="175"/>
        <v>0</v>
      </c>
      <c r="AQ86" s="203">
        <f t="shared" si="176"/>
        <v>0</v>
      </c>
      <c r="AR86" s="203">
        <f t="shared" si="177"/>
        <v>0</v>
      </c>
      <c r="AS86" s="203">
        <f t="shared" si="178"/>
        <v>0</v>
      </c>
      <c r="AT86" s="203">
        <f t="shared" si="179"/>
        <v>0</v>
      </c>
      <c r="AU86" s="203">
        <f t="shared" si="180"/>
        <v>0</v>
      </c>
      <c r="AV86" s="95">
        <f t="shared" si="181"/>
        <v>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</row>
    <row r="87" spans="1:65" s="69" customFormat="1" ht="28.9" hidden="1" customHeight="1" x14ac:dyDescent="0.35">
      <c r="A87" s="136"/>
      <c r="B87"/>
      <c r="C87" s="170"/>
      <c r="D87" s="170"/>
      <c r="E87" s="170"/>
      <c r="F87" s="173"/>
      <c r="G87" s="170"/>
      <c r="H87" s="38"/>
      <c r="I87" s="38"/>
      <c r="J87" s="133"/>
      <c r="K87" s="133"/>
      <c r="L87" s="168"/>
      <c r="M87" s="220">
        <f t="shared" si="182"/>
        <v>0</v>
      </c>
      <c r="N87" s="219"/>
      <c r="O87" s="220">
        <f t="shared" si="183"/>
        <v>0</v>
      </c>
      <c r="P87" s="219"/>
      <c r="Q87" s="220">
        <f t="shared" si="184"/>
        <v>0</v>
      </c>
      <c r="R87" s="219"/>
      <c r="S87" s="220">
        <f t="shared" si="185"/>
        <v>0</v>
      </c>
      <c r="T87" s="218"/>
      <c r="U87" s="219"/>
      <c r="V87" s="220">
        <f t="shared" si="186"/>
        <v>0</v>
      </c>
      <c r="W87" s="218"/>
      <c r="X87" s="219"/>
      <c r="Y87" s="220">
        <f t="shared" si="187"/>
        <v>0</v>
      </c>
      <c r="Z87" s="218"/>
      <c r="AA87" s="219"/>
      <c r="AB87" s="220">
        <f t="shared" si="188"/>
        <v>0</v>
      </c>
      <c r="AC87" s="218"/>
      <c r="AD87" s="219"/>
      <c r="AE87" s="220">
        <f t="shared" si="189"/>
        <v>0</v>
      </c>
      <c r="AF87" s="220"/>
      <c r="AG87" s="220"/>
      <c r="AH87" s="220"/>
      <c r="AI87" s="51"/>
      <c r="AJ87" s="153">
        <f t="shared" si="170"/>
        <v>0</v>
      </c>
      <c r="AK87" s="177"/>
      <c r="AL87" s="153">
        <f t="shared" si="171"/>
        <v>0</v>
      </c>
      <c r="AM87" s="153">
        <f t="shared" si="172"/>
        <v>0</v>
      </c>
      <c r="AN87" s="95">
        <f t="shared" si="173"/>
        <v>0</v>
      </c>
      <c r="AO87" s="95">
        <f t="shared" si="174"/>
        <v>0</v>
      </c>
      <c r="AP87" s="95">
        <f t="shared" si="175"/>
        <v>0</v>
      </c>
      <c r="AQ87" s="95">
        <f t="shared" si="176"/>
        <v>0</v>
      </c>
      <c r="AR87" s="95">
        <f t="shared" si="177"/>
        <v>0</v>
      </c>
      <c r="AS87" s="95">
        <f t="shared" si="178"/>
        <v>0</v>
      </c>
      <c r="AT87" s="95">
        <f t="shared" si="179"/>
        <v>0</v>
      </c>
      <c r="AU87" s="95">
        <f t="shared" si="180"/>
        <v>0</v>
      </c>
      <c r="AV87" s="95">
        <f t="shared" si="181"/>
        <v>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</row>
    <row r="88" spans="1:65" s="69" customFormat="1" ht="28.9" hidden="1" customHeight="1" x14ac:dyDescent="0.35">
      <c r="A88" s="136"/>
      <c r="B88"/>
      <c r="C88" s="170"/>
      <c r="D88" s="170"/>
      <c r="E88" s="170"/>
      <c r="F88" s="173"/>
      <c r="G88" s="170"/>
      <c r="H88" s="38"/>
      <c r="I88" s="38"/>
      <c r="J88" s="133"/>
      <c r="K88" s="133"/>
      <c r="L88" s="168"/>
      <c r="M88" s="220">
        <f t="shared" si="182"/>
        <v>0</v>
      </c>
      <c r="N88" s="219"/>
      <c r="O88" s="220">
        <f t="shared" si="183"/>
        <v>0</v>
      </c>
      <c r="P88" s="219"/>
      <c r="Q88" s="220">
        <f t="shared" si="184"/>
        <v>0</v>
      </c>
      <c r="R88" s="219"/>
      <c r="S88" s="220">
        <f t="shared" si="185"/>
        <v>0</v>
      </c>
      <c r="T88" s="218"/>
      <c r="U88" s="219"/>
      <c r="V88" s="220">
        <f t="shared" si="186"/>
        <v>0</v>
      </c>
      <c r="W88" s="218"/>
      <c r="X88" s="219"/>
      <c r="Y88" s="220">
        <f t="shared" si="187"/>
        <v>0</v>
      </c>
      <c r="Z88" s="218"/>
      <c r="AA88" s="219"/>
      <c r="AB88" s="220">
        <f t="shared" si="188"/>
        <v>0</v>
      </c>
      <c r="AC88" s="218"/>
      <c r="AD88" s="219"/>
      <c r="AE88" s="220">
        <f t="shared" si="189"/>
        <v>0</v>
      </c>
      <c r="AF88" s="220"/>
      <c r="AG88" s="220"/>
      <c r="AH88" s="220"/>
      <c r="AI88" s="51"/>
      <c r="AJ88" s="153">
        <f t="shared" si="170"/>
        <v>0</v>
      </c>
      <c r="AK88" s="177"/>
      <c r="AL88" s="153">
        <f t="shared" si="171"/>
        <v>0</v>
      </c>
      <c r="AM88" s="153">
        <f t="shared" si="172"/>
        <v>0</v>
      </c>
      <c r="AN88" s="95">
        <f t="shared" si="173"/>
        <v>0</v>
      </c>
      <c r="AO88" s="95">
        <f t="shared" si="174"/>
        <v>0</v>
      </c>
      <c r="AP88" s="95">
        <f t="shared" si="175"/>
        <v>0</v>
      </c>
      <c r="AQ88" s="95">
        <f t="shared" si="176"/>
        <v>0</v>
      </c>
      <c r="AR88" s="95">
        <f t="shared" si="177"/>
        <v>0</v>
      </c>
      <c r="AS88" s="95">
        <f t="shared" si="178"/>
        <v>0</v>
      </c>
      <c r="AT88" s="95">
        <f t="shared" si="179"/>
        <v>0</v>
      </c>
      <c r="AU88" s="95">
        <f t="shared" si="180"/>
        <v>0</v>
      </c>
      <c r="AV88" s="95">
        <f t="shared" si="181"/>
        <v>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</row>
    <row r="89" spans="1:65" s="69" customFormat="1" ht="28.9" hidden="1" customHeight="1" x14ac:dyDescent="0.35">
      <c r="A89" s="136">
        <v>63</v>
      </c>
      <c r="B89"/>
      <c r="C89" s="170"/>
      <c r="D89" s="170"/>
      <c r="E89" s="170"/>
      <c r="F89" s="173"/>
      <c r="G89" s="170"/>
      <c r="H89" s="38"/>
      <c r="I89" s="38"/>
      <c r="J89" s="133"/>
      <c r="K89" s="133"/>
      <c r="L89" s="168"/>
      <c r="M89" s="220">
        <f t="shared" si="182"/>
        <v>0</v>
      </c>
      <c r="N89" s="219"/>
      <c r="O89" s="220">
        <f t="shared" si="183"/>
        <v>0</v>
      </c>
      <c r="P89" s="219"/>
      <c r="Q89" s="220">
        <f t="shared" si="184"/>
        <v>0</v>
      </c>
      <c r="R89" s="219"/>
      <c r="S89" s="220">
        <f t="shared" si="185"/>
        <v>0</v>
      </c>
      <c r="T89" s="218"/>
      <c r="U89" s="219"/>
      <c r="V89" s="220">
        <f t="shared" si="186"/>
        <v>0</v>
      </c>
      <c r="W89" s="218"/>
      <c r="X89" s="219"/>
      <c r="Y89" s="220">
        <f t="shared" si="187"/>
        <v>0</v>
      </c>
      <c r="Z89" s="218"/>
      <c r="AA89" s="219"/>
      <c r="AB89" s="220">
        <f t="shared" si="188"/>
        <v>0</v>
      </c>
      <c r="AC89" s="218"/>
      <c r="AD89" s="219"/>
      <c r="AE89" s="220">
        <f t="shared" si="189"/>
        <v>0</v>
      </c>
      <c r="AF89" s="220"/>
      <c r="AG89" s="220"/>
      <c r="AH89" s="220"/>
      <c r="AI89" s="51"/>
      <c r="AJ89" s="153">
        <f t="shared" si="170"/>
        <v>0</v>
      </c>
      <c r="AK89" s="177"/>
      <c r="AL89" s="153">
        <f t="shared" si="171"/>
        <v>0</v>
      </c>
      <c r="AM89" s="153">
        <f t="shared" si="172"/>
        <v>0</v>
      </c>
      <c r="AN89" s="95">
        <f t="shared" si="173"/>
        <v>0</v>
      </c>
      <c r="AO89" s="95">
        <f t="shared" si="174"/>
        <v>0</v>
      </c>
      <c r="AP89" s="95">
        <f t="shared" si="175"/>
        <v>0</v>
      </c>
      <c r="AQ89" s="95">
        <f t="shared" si="176"/>
        <v>0</v>
      </c>
      <c r="AR89" s="95">
        <f t="shared" si="177"/>
        <v>0</v>
      </c>
      <c r="AS89" s="95">
        <f t="shared" si="178"/>
        <v>0</v>
      </c>
      <c r="AT89" s="95">
        <f t="shared" si="179"/>
        <v>0</v>
      </c>
      <c r="AU89" s="95">
        <f t="shared" si="180"/>
        <v>0</v>
      </c>
      <c r="AV89" s="95">
        <f t="shared" si="181"/>
        <v>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</row>
    <row r="90" spans="1:65" s="69" customFormat="1" ht="25.9" customHeight="1" x14ac:dyDescent="0.35">
      <c r="A90" s="136">
        <v>64</v>
      </c>
      <c r="B90"/>
      <c r="C90" s="170"/>
      <c r="D90" s="170"/>
      <c r="E90" s="170"/>
      <c r="F90" s="170"/>
      <c r="G90" s="170"/>
      <c r="H90" s="216" t="s">
        <v>83</v>
      </c>
      <c r="I90" s="216"/>
      <c r="J90" s="217"/>
      <c r="K90" s="217"/>
      <c r="L90" s="186"/>
      <c r="M90" s="185"/>
      <c r="N90" s="171"/>
      <c r="O90" s="171"/>
      <c r="P90" s="191"/>
      <c r="Q90" s="191"/>
      <c r="R90" s="190"/>
      <c r="S90" s="191"/>
      <c r="T90" s="189"/>
      <c r="U90" s="171"/>
      <c r="V90" s="171"/>
      <c r="W90" s="189"/>
      <c r="X90" s="171"/>
      <c r="Y90" s="171"/>
      <c r="Z90" s="189"/>
      <c r="AA90" s="171"/>
      <c r="AB90" s="171"/>
      <c r="AC90" s="189"/>
      <c r="AD90" s="171"/>
      <c r="AE90" s="171"/>
      <c r="AF90" s="171"/>
      <c r="AG90" s="171"/>
      <c r="AH90" s="171"/>
      <c r="AI90" s="51"/>
      <c r="AJ90" s="188"/>
      <c r="AK90" s="187" t="s">
        <v>40</v>
      </c>
      <c r="AL90" s="187"/>
      <c r="AM90" s="187"/>
      <c r="AN90" s="95">
        <f t="shared" si="173"/>
        <v>0</v>
      </c>
      <c r="AO90" s="95">
        <f t="shared" si="174"/>
        <v>0</v>
      </c>
      <c r="AP90" s="95">
        <f t="shared" si="175"/>
        <v>0</v>
      </c>
      <c r="AQ90" s="95">
        <f t="shared" si="176"/>
        <v>0</v>
      </c>
      <c r="AR90" s="95">
        <f t="shared" si="177"/>
        <v>0</v>
      </c>
      <c r="AS90" s="95">
        <f t="shared" si="178"/>
        <v>0</v>
      </c>
      <c r="AT90" s="95">
        <f t="shared" si="179"/>
        <v>0</v>
      </c>
      <c r="AU90" s="95">
        <f t="shared" si="180"/>
        <v>0</v>
      </c>
      <c r="AV90" s="95">
        <f t="shared" si="181"/>
        <v>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</row>
    <row r="91" spans="1:65" s="69" customFormat="1" ht="28.9" customHeight="1" x14ac:dyDescent="0.35">
      <c r="A91" s="136">
        <v>65</v>
      </c>
      <c r="B91"/>
      <c r="C91" s="170"/>
      <c r="D91" s="170"/>
      <c r="E91" s="170"/>
      <c r="F91" s="173">
        <v>6</v>
      </c>
      <c r="G91" s="170" t="s">
        <v>84</v>
      </c>
      <c r="H91" s="38">
        <v>53</v>
      </c>
      <c r="I91" s="38" t="s">
        <v>61</v>
      </c>
      <c r="J91" s="133" t="s">
        <v>496</v>
      </c>
      <c r="K91" s="133" t="s">
        <v>65</v>
      </c>
      <c r="L91" s="168">
        <v>6</v>
      </c>
      <c r="M91" s="169">
        <f t="shared" ref="M91:M103" si="190">IF(L91=0,,IF(L91&gt;10,,11-(L91)))</f>
        <v>5</v>
      </c>
      <c r="N91" s="168">
        <v>2</v>
      </c>
      <c r="O91" s="169">
        <f t="shared" ref="O91:O103" si="191">IF(N91=0,,IF(N91&gt;10,,11-(N91)))</f>
        <v>9</v>
      </c>
      <c r="P91" s="168">
        <v>3</v>
      </c>
      <c r="Q91" s="169">
        <f t="shared" ref="Q91:Q103" si="192">IF(P91=0,,IF(P91&gt;10,,11-(P91)))</f>
        <v>8</v>
      </c>
      <c r="R91" s="168">
        <v>3</v>
      </c>
      <c r="S91" s="169">
        <f t="shared" ref="S91:S103" si="193">IF(R91=0,,IF(R91&gt;10,,11-(R91)))</f>
        <v>8</v>
      </c>
      <c r="T91" s="30">
        <v>17.010000000000002</v>
      </c>
      <c r="U91" s="168">
        <v>2</v>
      </c>
      <c r="V91" s="169">
        <f t="shared" ref="V91:V103" si="194">IF(U91=0,,IF(U91&gt;10,,11-(U91)))</f>
        <v>9</v>
      </c>
      <c r="W91" s="30">
        <v>22.63</v>
      </c>
      <c r="X91" s="168">
        <v>3</v>
      </c>
      <c r="Y91" s="169">
        <f t="shared" ref="Y91:Y103" si="195">IF(X91=0,,IF(X91&gt;10,,11-(X91)))</f>
        <v>8</v>
      </c>
      <c r="Z91" s="30">
        <v>28.78</v>
      </c>
      <c r="AA91" s="168">
        <v>3</v>
      </c>
      <c r="AB91" s="169">
        <f t="shared" ref="AB91:AB103" si="196">IF(AA91=0,,IF(AA91&gt;10,,11-(AA91)))</f>
        <v>8</v>
      </c>
      <c r="AC91" s="30">
        <v>17.010000000000002</v>
      </c>
      <c r="AD91" s="168">
        <v>2</v>
      </c>
      <c r="AE91" s="169">
        <f t="shared" ref="AE91:AE103" si="197">IF(AD91=0,,IF(AD91&gt;10,,11-(AD91)))</f>
        <v>9</v>
      </c>
      <c r="AF91" s="169"/>
      <c r="AG91" s="169"/>
      <c r="AH91" s="169"/>
      <c r="AI91" s="51"/>
      <c r="AJ91" s="153">
        <f t="shared" ref="AJ91:AJ103" si="198">M91+O91+Q91+V91+Y91+AB91+AE91+S91+AH91</f>
        <v>64</v>
      </c>
      <c r="AK91" s="201">
        <v>1</v>
      </c>
      <c r="AL91" s="153">
        <f t="shared" ref="AL91:AL103" si="199">M91+O91+Q91+V91+Y91+AB91+AE91+S91</f>
        <v>64</v>
      </c>
      <c r="AM91" s="153">
        <f t="shared" ref="AM91:AM103" si="200">M91+O91+Q91+V91+Y91+AB91+AE91+S91+AH91</f>
        <v>64</v>
      </c>
      <c r="AN91" s="95">
        <f t="shared" ref="AN91:AN103" si="201">L91</f>
        <v>6</v>
      </c>
      <c r="AO91" s="95">
        <f t="shared" ref="AO91:AO103" si="202">N91</f>
        <v>2</v>
      </c>
      <c r="AP91" s="95">
        <f t="shared" ref="AP91:AP103" si="203">P91</f>
        <v>3</v>
      </c>
      <c r="AQ91" s="95">
        <f t="shared" ref="AQ91:AQ103" si="204">R91</f>
        <v>3</v>
      </c>
      <c r="AR91" s="95">
        <f t="shared" ref="AR91:AR103" si="205">U91</f>
        <v>2</v>
      </c>
      <c r="AS91" s="95">
        <f t="shared" ref="AS91:AS103" si="206">X91</f>
        <v>3</v>
      </c>
      <c r="AT91" s="95">
        <f t="shared" ref="AT91:AT103" si="207">AA91</f>
        <v>3</v>
      </c>
      <c r="AU91" s="95">
        <f t="shared" ref="AU91:AU103" si="208">AD91</f>
        <v>2</v>
      </c>
      <c r="AV91" s="95">
        <f t="shared" ref="AV91:AV103" si="209">AG91</f>
        <v>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</row>
    <row r="92" spans="1:65" s="69" customFormat="1" ht="28.9" customHeight="1" x14ac:dyDescent="0.35">
      <c r="A92" s="136">
        <v>71</v>
      </c>
      <c r="B92"/>
      <c r="C92" s="170"/>
      <c r="D92" s="170"/>
      <c r="E92" s="170"/>
      <c r="F92" s="173">
        <v>6</v>
      </c>
      <c r="G92" s="174" t="s">
        <v>85</v>
      </c>
      <c r="H92" s="38">
        <v>58</v>
      </c>
      <c r="I92" s="38" t="s">
        <v>504</v>
      </c>
      <c r="J92" s="133" t="s">
        <v>505</v>
      </c>
      <c r="K92" s="133" t="s">
        <v>47</v>
      </c>
      <c r="L92" s="168">
        <v>2</v>
      </c>
      <c r="M92" s="169">
        <f t="shared" si="190"/>
        <v>9</v>
      </c>
      <c r="N92" s="168">
        <v>4</v>
      </c>
      <c r="O92" s="169">
        <f t="shared" si="191"/>
        <v>7</v>
      </c>
      <c r="P92" s="168">
        <v>5</v>
      </c>
      <c r="Q92" s="169">
        <f t="shared" si="192"/>
        <v>6</v>
      </c>
      <c r="R92" s="168"/>
      <c r="S92" s="169">
        <f t="shared" si="193"/>
        <v>0</v>
      </c>
      <c r="T92" s="30">
        <v>20.28</v>
      </c>
      <c r="U92" s="168">
        <v>4</v>
      </c>
      <c r="V92" s="169">
        <f t="shared" si="194"/>
        <v>7</v>
      </c>
      <c r="W92" s="30">
        <v>21.57</v>
      </c>
      <c r="X92" s="168">
        <v>2</v>
      </c>
      <c r="Y92" s="169">
        <f t="shared" si="195"/>
        <v>9</v>
      </c>
      <c r="Z92" s="30">
        <v>27.69</v>
      </c>
      <c r="AA92" s="168">
        <v>1</v>
      </c>
      <c r="AB92" s="169">
        <f t="shared" si="196"/>
        <v>10</v>
      </c>
      <c r="AC92" s="30">
        <v>21.72</v>
      </c>
      <c r="AD92" s="168">
        <v>3</v>
      </c>
      <c r="AE92" s="169">
        <f t="shared" si="197"/>
        <v>8</v>
      </c>
      <c r="AF92" s="169"/>
      <c r="AG92" s="169"/>
      <c r="AH92" s="169"/>
      <c r="AI92" s="51"/>
      <c r="AJ92" s="153">
        <f t="shared" si="198"/>
        <v>56</v>
      </c>
      <c r="AK92" s="201">
        <v>3</v>
      </c>
      <c r="AL92" s="153">
        <f t="shared" si="199"/>
        <v>56</v>
      </c>
      <c r="AM92" s="153">
        <f t="shared" si="200"/>
        <v>56</v>
      </c>
      <c r="AN92" s="95">
        <f t="shared" si="201"/>
        <v>2</v>
      </c>
      <c r="AO92" s="95">
        <f t="shared" si="202"/>
        <v>4</v>
      </c>
      <c r="AP92" s="95">
        <f t="shared" si="203"/>
        <v>5</v>
      </c>
      <c r="AQ92" s="95">
        <f t="shared" si="204"/>
        <v>0</v>
      </c>
      <c r="AR92" s="95">
        <f t="shared" si="205"/>
        <v>4</v>
      </c>
      <c r="AS92" s="95">
        <f t="shared" si="206"/>
        <v>2</v>
      </c>
      <c r="AT92" s="95">
        <f t="shared" si="207"/>
        <v>1</v>
      </c>
      <c r="AU92" s="95">
        <f t="shared" si="208"/>
        <v>3</v>
      </c>
      <c r="AV92" s="95">
        <f t="shared" si="209"/>
        <v>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</row>
    <row r="93" spans="1:65" s="69" customFormat="1" ht="28.9" customHeight="1" x14ac:dyDescent="0.35">
      <c r="A93" s="136">
        <v>69</v>
      </c>
      <c r="B93"/>
      <c r="C93" s="170"/>
      <c r="D93" s="170"/>
      <c r="E93" s="170"/>
      <c r="F93" s="173">
        <v>6</v>
      </c>
      <c r="G93" s="170" t="s">
        <v>84</v>
      </c>
      <c r="H93" s="38">
        <v>61</v>
      </c>
      <c r="I93" s="38" t="s">
        <v>319</v>
      </c>
      <c r="J93" s="133" t="s">
        <v>320</v>
      </c>
      <c r="K93" s="133" t="s">
        <v>141</v>
      </c>
      <c r="L93" s="168">
        <v>3</v>
      </c>
      <c r="M93" s="169">
        <f t="shared" si="190"/>
        <v>8</v>
      </c>
      <c r="N93" s="168">
        <v>6</v>
      </c>
      <c r="O93" s="169">
        <f t="shared" si="191"/>
        <v>5</v>
      </c>
      <c r="P93" s="168">
        <v>1</v>
      </c>
      <c r="Q93" s="169">
        <f t="shared" si="192"/>
        <v>10</v>
      </c>
      <c r="R93" s="168">
        <v>1</v>
      </c>
      <c r="S93" s="169">
        <f t="shared" si="193"/>
        <v>10</v>
      </c>
      <c r="T93" s="30">
        <v>24.78</v>
      </c>
      <c r="U93" s="168">
        <v>7</v>
      </c>
      <c r="V93" s="169">
        <f t="shared" si="194"/>
        <v>4</v>
      </c>
      <c r="W93" s="30">
        <v>24.65</v>
      </c>
      <c r="X93" s="168">
        <v>5</v>
      </c>
      <c r="Y93" s="169">
        <f t="shared" si="195"/>
        <v>6</v>
      </c>
      <c r="Z93" s="30">
        <v>28.38</v>
      </c>
      <c r="AA93" s="168">
        <v>2</v>
      </c>
      <c r="AB93" s="169">
        <f t="shared" si="196"/>
        <v>9</v>
      </c>
      <c r="AC93" s="30">
        <v>22.56</v>
      </c>
      <c r="AD93" s="168">
        <v>4</v>
      </c>
      <c r="AE93" s="169">
        <f t="shared" si="197"/>
        <v>7</v>
      </c>
      <c r="AF93" s="169"/>
      <c r="AG93" s="169"/>
      <c r="AH93" s="169"/>
      <c r="AI93" s="51"/>
      <c r="AJ93" s="153">
        <f t="shared" si="198"/>
        <v>59</v>
      </c>
      <c r="AK93" s="201">
        <v>2</v>
      </c>
      <c r="AL93" s="153">
        <f t="shared" si="199"/>
        <v>59</v>
      </c>
      <c r="AM93" s="153">
        <f t="shared" si="200"/>
        <v>59</v>
      </c>
      <c r="AN93" s="95">
        <f t="shared" si="201"/>
        <v>3</v>
      </c>
      <c r="AO93" s="95">
        <f t="shared" si="202"/>
        <v>6</v>
      </c>
      <c r="AP93" s="95">
        <f t="shared" si="203"/>
        <v>1</v>
      </c>
      <c r="AQ93" s="95">
        <f t="shared" si="204"/>
        <v>1</v>
      </c>
      <c r="AR93" s="95">
        <f t="shared" si="205"/>
        <v>7</v>
      </c>
      <c r="AS93" s="95">
        <f t="shared" si="206"/>
        <v>5</v>
      </c>
      <c r="AT93" s="95">
        <f t="shared" si="207"/>
        <v>2</v>
      </c>
      <c r="AU93" s="95">
        <f t="shared" si="208"/>
        <v>4</v>
      </c>
      <c r="AV93" s="95">
        <f t="shared" si="209"/>
        <v>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</row>
    <row r="94" spans="1:65" s="69" customFormat="1" ht="28.9" customHeight="1" x14ac:dyDescent="0.35">
      <c r="A94" s="136">
        <v>67</v>
      </c>
      <c r="B94"/>
      <c r="C94" s="170"/>
      <c r="D94" s="170"/>
      <c r="E94" s="170"/>
      <c r="F94" s="173">
        <v>6</v>
      </c>
      <c r="G94" s="170" t="s">
        <v>84</v>
      </c>
      <c r="H94" s="38">
        <v>55</v>
      </c>
      <c r="I94" s="38" t="s">
        <v>498</v>
      </c>
      <c r="J94" s="133" t="s">
        <v>499</v>
      </c>
      <c r="K94" s="133" t="s">
        <v>43</v>
      </c>
      <c r="L94" s="168">
        <v>4</v>
      </c>
      <c r="M94" s="169">
        <f t="shared" si="190"/>
        <v>7</v>
      </c>
      <c r="N94" s="168">
        <v>5</v>
      </c>
      <c r="O94" s="169">
        <f t="shared" si="191"/>
        <v>6</v>
      </c>
      <c r="P94" s="168">
        <v>6</v>
      </c>
      <c r="Q94" s="169">
        <f t="shared" si="192"/>
        <v>5</v>
      </c>
      <c r="R94" s="168"/>
      <c r="S94" s="169">
        <f t="shared" si="193"/>
        <v>0</v>
      </c>
      <c r="T94" s="30">
        <v>15.63</v>
      </c>
      <c r="U94" s="168">
        <v>1</v>
      </c>
      <c r="V94" s="169">
        <f t="shared" si="194"/>
        <v>10</v>
      </c>
      <c r="W94" s="30">
        <v>21.19</v>
      </c>
      <c r="X94" s="168">
        <v>1</v>
      </c>
      <c r="Y94" s="169">
        <f t="shared" si="195"/>
        <v>10</v>
      </c>
      <c r="Z94" s="30" t="s">
        <v>547</v>
      </c>
      <c r="AA94" s="168"/>
      <c r="AB94" s="169">
        <f t="shared" si="196"/>
        <v>0</v>
      </c>
      <c r="AC94" s="30">
        <v>15.63</v>
      </c>
      <c r="AD94" s="168">
        <v>1</v>
      </c>
      <c r="AE94" s="169">
        <f t="shared" si="197"/>
        <v>10</v>
      </c>
      <c r="AF94" s="169"/>
      <c r="AG94" s="169"/>
      <c r="AH94" s="169"/>
      <c r="AI94" s="51"/>
      <c r="AJ94" s="153">
        <f t="shared" si="198"/>
        <v>48</v>
      </c>
      <c r="AK94" s="201"/>
      <c r="AL94" s="153">
        <f t="shared" si="199"/>
        <v>48</v>
      </c>
      <c r="AM94" s="153">
        <f t="shared" si="200"/>
        <v>48</v>
      </c>
      <c r="AN94" s="95">
        <f t="shared" si="201"/>
        <v>4</v>
      </c>
      <c r="AO94" s="95">
        <f t="shared" si="202"/>
        <v>5</v>
      </c>
      <c r="AP94" s="95">
        <f t="shared" si="203"/>
        <v>6</v>
      </c>
      <c r="AQ94" s="95">
        <f t="shared" si="204"/>
        <v>0</v>
      </c>
      <c r="AR94" s="95">
        <f t="shared" si="205"/>
        <v>1</v>
      </c>
      <c r="AS94" s="95">
        <f t="shared" si="206"/>
        <v>1</v>
      </c>
      <c r="AT94" s="95">
        <f t="shared" si="207"/>
        <v>0</v>
      </c>
      <c r="AU94" s="95">
        <f t="shared" si="208"/>
        <v>1</v>
      </c>
      <c r="AV94" s="95">
        <f t="shared" si="209"/>
        <v>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</row>
    <row r="95" spans="1:65" s="69" customFormat="1" ht="28.9" customHeight="1" x14ac:dyDescent="0.35">
      <c r="A95" s="136">
        <v>72</v>
      </c>
      <c r="B95"/>
      <c r="C95" s="170"/>
      <c r="D95" s="170"/>
      <c r="E95" s="170"/>
      <c r="F95" s="173"/>
      <c r="G95" s="170"/>
      <c r="H95" s="38">
        <v>60</v>
      </c>
      <c r="I95" s="38" t="s">
        <v>508</v>
      </c>
      <c r="J95" s="133" t="s">
        <v>509</v>
      </c>
      <c r="K95" s="133" t="s">
        <v>510</v>
      </c>
      <c r="L95" s="168">
        <v>1</v>
      </c>
      <c r="M95" s="169">
        <f t="shared" si="190"/>
        <v>10</v>
      </c>
      <c r="N95" s="168">
        <v>1</v>
      </c>
      <c r="O95" s="169">
        <f t="shared" si="191"/>
        <v>10</v>
      </c>
      <c r="P95" s="168">
        <v>4</v>
      </c>
      <c r="Q95" s="169">
        <f t="shared" si="192"/>
        <v>7</v>
      </c>
      <c r="R95" s="168"/>
      <c r="S95" s="169">
        <f t="shared" si="193"/>
        <v>0</v>
      </c>
      <c r="T95" s="30" t="s">
        <v>550</v>
      </c>
      <c r="U95" s="168">
        <v>3</v>
      </c>
      <c r="V95" s="169">
        <f t="shared" si="194"/>
        <v>8</v>
      </c>
      <c r="W95" s="30">
        <v>23.25</v>
      </c>
      <c r="X95" s="168">
        <v>4</v>
      </c>
      <c r="Y95" s="169">
        <f t="shared" si="195"/>
        <v>7</v>
      </c>
      <c r="Z95" s="30" t="s">
        <v>547</v>
      </c>
      <c r="AA95" s="168"/>
      <c r="AB95" s="169">
        <f t="shared" si="196"/>
        <v>0</v>
      </c>
      <c r="AC95" s="30">
        <v>22.84</v>
      </c>
      <c r="AD95" s="168">
        <v>5</v>
      </c>
      <c r="AE95" s="169">
        <f t="shared" si="197"/>
        <v>6</v>
      </c>
      <c r="AF95" s="169"/>
      <c r="AG95" s="169"/>
      <c r="AH95" s="169"/>
      <c r="AI95" s="51"/>
      <c r="AJ95" s="153">
        <f t="shared" si="198"/>
        <v>48</v>
      </c>
      <c r="AK95" s="201"/>
      <c r="AL95" s="153">
        <f t="shared" si="199"/>
        <v>48</v>
      </c>
      <c r="AM95" s="153">
        <f t="shared" si="200"/>
        <v>48</v>
      </c>
      <c r="AN95" s="95">
        <f t="shared" si="201"/>
        <v>1</v>
      </c>
      <c r="AO95" s="95">
        <f t="shared" si="202"/>
        <v>1</v>
      </c>
      <c r="AP95" s="95">
        <f t="shared" si="203"/>
        <v>4</v>
      </c>
      <c r="AQ95" s="95">
        <f t="shared" si="204"/>
        <v>0</v>
      </c>
      <c r="AR95" s="95">
        <f t="shared" si="205"/>
        <v>3</v>
      </c>
      <c r="AS95" s="95">
        <f t="shared" si="206"/>
        <v>4</v>
      </c>
      <c r="AT95" s="95">
        <f t="shared" si="207"/>
        <v>0</v>
      </c>
      <c r="AU95" s="95">
        <f t="shared" si="208"/>
        <v>5</v>
      </c>
      <c r="AV95" s="95">
        <f t="shared" si="209"/>
        <v>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</row>
    <row r="96" spans="1:65" s="69" customFormat="1" ht="28.9" customHeight="1" x14ac:dyDescent="0.35">
      <c r="A96" s="136">
        <v>70</v>
      </c>
      <c r="B96"/>
      <c r="C96" s="170"/>
      <c r="D96" s="170"/>
      <c r="E96" s="170"/>
      <c r="F96" s="173">
        <v>6</v>
      </c>
      <c r="G96" s="170" t="s">
        <v>84</v>
      </c>
      <c r="H96" s="38">
        <v>62</v>
      </c>
      <c r="I96" s="38" t="s">
        <v>511</v>
      </c>
      <c r="J96" s="133" t="s">
        <v>512</v>
      </c>
      <c r="K96" s="133" t="s">
        <v>65</v>
      </c>
      <c r="L96" s="168">
        <v>7</v>
      </c>
      <c r="M96" s="169">
        <f t="shared" si="190"/>
        <v>4</v>
      </c>
      <c r="N96" s="168">
        <v>3</v>
      </c>
      <c r="O96" s="169">
        <f t="shared" si="191"/>
        <v>8</v>
      </c>
      <c r="P96" s="168">
        <v>2</v>
      </c>
      <c r="Q96" s="169">
        <f t="shared" si="192"/>
        <v>9</v>
      </c>
      <c r="R96" s="168">
        <v>2</v>
      </c>
      <c r="S96" s="169">
        <f t="shared" si="193"/>
        <v>9</v>
      </c>
      <c r="T96" s="30">
        <v>22.66</v>
      </c>
      <c r="U96" s="168">
        <v>6</v>
      </c>
      <c r="V96" s="169">
        <f t="shared" si="194"/>
        <v>5</v>
      </c>
      <c r="W96" s="30">
        <v>28.75</v>
      </c>
      <c r="X96" s="168">
        <v>6</v>
      </c>
      <c r="Y96" s="169">
        <f t="shared" si="195"/>
        <v>5</v>
      </c>
      <c r="Z96" s="30" t="s">
        <v>547</v>
      </c>
      <c r="AA96" s="168"/>
      <c r="AB96" s="169">
        <f t="shared" si="196"/>
        <v>0</v>
      </c>
      <c r="AC96" s="30">
        <v>23.69</v>
      </c>
      <c r="AD96" s="168">
        <v>7</v>
      </c>
      <c r="AE96" s="169">
        <f t="shared" si="197"/>
        <v>4</v>
      </c>
      <c r="AF96" s="169"/>
      <c r="AG96" s="169"/>
      <c r="AH96" s="169"/>
      <c r="AI96" s="51"/>
      <c r="AJ96" s="153">
        <f t="shared" si="198"/>
        <v>44</v>
      </c>
      <c r="AK96" s="201"/>
      <c r="AL96" s="153">
        <f t="shared" si="199"/>
        <v>44</v>
      </c>
      <c r="AM96" s="153">
        <f t="shared" si="200"/>
        <v>44</v>
      </c>
      <c r="AN96" s="95">
        <f t="shared" si="201"/>
        <v>7</v>
      </c>
      <c r="AO96" s="95">
        <f t="shared" si="202"/>
        <v>3</v>
      </c>
      <c r="AP96" s="95">
        <f t="shared" si="203"/>
        <v>2</v>
      </c>
      <c r="AQ96" s="95">
        <f t="shared" si="204"/>
        <v>2</v>
      </c>
      <c r="AR96" s="95">
        <f t="shared" si="205"/>
        <v>6</v>
      </c>
      <c r="AS96" s="95">
        <f t="shared" si="206"/>
        <v>6</v>
      </c>
      <c r="AT96" s="95">
        <f t="shared" si="207"/>
        <v>0</v>
      </c>
      <c r="AU96" s="95">
        <f t="shared" si="208"/>
        <v>7</v>
      </c>
      <c r="AV96" s="95">
        <f t="shared" si="209"/>
        <v>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</row>
    <row r="97" spans="1:63" s="204" customFormat="1" ht="28.9" customHeight="1" x14ac:dyDescent="0.35">
      <c r="A97" s="193">
        <v>66</v>
      </c>
      <c r="B97" s="194"/>
      <c r="C97" s="197"/>
      <c r="D97" s="170"/>
      <c r="E97" s="170"/>
      <c r="F97" s="196">
        <v>6</v>
      </c>
      <c r="G97" s="197" t="s">
        <v>84</v>
      </c>
      <c r="H97" s="38">
        <v>59</v>
      </c>
      <c r="I97" s="38" t="s">
        <v>506</v>
      </c>
      <c r="J97" s="133" t="s">
        <v>507</v>
      </c>
      <c r="K97" s="133" t="s">
        <v>434</v>
      </c>
      <c r="L97" s="168">
        <v>10</v>
      </c>
      <c r="M97" s="169">
        <f t="shared" si="190"/>
        <v>1</v>
      </c>
      <c r="N97" s="168">
        <v>8</v>
      </c>
      <c r="O97" s="169">
        <f t="shared" si="191"/>
        <v>3</v>
      </c>
      <c r="P97" s="168">
        <v>7</v>
      </c>
      <c r="Q97" s="169">
        <f t="shared" si="192"/>
        <v>4</v>
      </c>
      <c r="R97" s="168" t="s">
        <v>547</v>
      </c>
      <c r="S97" s="169">
        <f t="shared" si="193"/>
        <v>0</v>
      </c>
      <c r="T97" s="30">
        <v>22.66</v>
      </c>
      <c r="U97" s="168">
        <v>5</v>
      </c>
      <c r="V97" s="169">
        <f t="shared" si="194"/>
        <v>6</v>
      </c>
      <c r="W97" s="30">
        <v>37.119999999999997</v>
      </c>
      <c r="X97" s="168">
        <v>7</v>
      </c>
      <c r="Y97" s="169">
        <f t="shared" si="195"/>
        <v>4</v>
      </c>
      <c r="Z97" s="30">
        <v>33.31</v>
      </c>
      <c r="AA97" s="168">
        <v>4</v>
      </c>
      <c r="AB97" s="169">
        <f t="shared" si="196"/>
        <v>7</v>
      </c>
      <c r="AC97" s="30">
        <v>23.28</v>
      </c>
      <c r="AD97" s="168">
        <v>6</v>
      </c>
      <c r="AE97" s="169">
        <f t="shared" si="197"/>
        <v>5</v>
      </c>
      <c r="AF97" s="169"/>
      <c r="AG97" s="169"/>
      <c r="AH97" s="169"/>
      <c r="AI97" s="51"/>
      <c r="AJ97" s="153">
        <f t="shared" si="198"/>
        <v>30</v>
      </c>
      <c r="AK97" s="201"/>
      <c r="AL97" s="153">
        <f t="shared" si="199"/>
        <v>30</v>
      </c>
      <c r="AM97" s="153">
        <f t="shared" si="200"/>
        <v>30</v>
      </c>
      <c r="AN97" s="95">
        <f t="shared" si="201"/>
        <v>10</v>
      </c>
      <c r="AO97" s="95">
        <f t="shared" si="202"/>
        <v>8</v>
      </c>
      <c r="AP97" s="95">
        <f t="shared" si="203"/>
        <v>7</v>
      </c>
      <c r="AQ97" s="95" t="str">
        <f t="shared" si="204"/>
        <v>E</v>
      </c>
      <c r="AR97" s="95">
        <f t="shared" si="205"/>
        <v>5</v>
      </c>
      <c r="AS97" s="95">
        <f t="shared" si="206"/>
        <v>7</v>
      </c>
      <c r="AT97" s="95">
        <f t="shared" si="207"/>
        <v>4</v>
      </c>
      <c r="AU97" s="95">
        <f t="shared" si="208"/>
        <v>6</v>
      </c>
      <c r="AV97" s="95">
        <f t="shared" si="209"/>
        <v>0</v>
      </c>
      <c r="AW97" s="194"/>
      <c r="AX97" s="194"/>
      <c r="AY97" s="194"/>
      <c r="AZ97" s="194"/>
      <c r="BA97" s="194"/>
      <c r="BB97" s="194"/>
      <c r="BC97" s="194"/>
      <c r="BD97" s="194"/>
      <c r="BE97" s="194"/>
      <c r="BF97" s="194"/>
      <c r="BG97" s="194"/>
      <c r="BH97" s="194"/>
      <c r="BI97" s="194"/>
      <c r="BJ97" s="194"/>
      <c r="BK97" s="194"/>
    </row>
    <row r="98" spans="1:63" s="69" customFormat="1" ht="28.9" customHeight="1" x14ac:dyDescent="0.35">
      <c r="A98" s="136">
        <v>69</v>
      </c>
      <c r="B98"/>
      <c r="C98" s="170"/>
      <c r="D98" s="170"/>
      <c r="E98" s="170"/>
      <c r="F98" s="173">
        <v>6</v>
      </c>
      <c r="G98" s="170" t="s">
        <v>84</v>
      </c>
      <c r="H98" s="38">
        <v>56</v>
      </c>
      <c r="I98" s="38" t="s">
        <v>500</v>
      </c>
      <c r="J98" s="133" t="s">
        <v>501</v>
      </c>
      <c r="K98" s="133" t="s">
        <v>43</v>
      </c>
      <c r="L98" s="168">
        <v>5</v>
      </c>
      <c r="M98" s="169">
        <f t="shared" si="190"/>
        <v>6</v>
      </c>
      <c r="N98" s="168">
        <v>9</v>
      </c>
      <c r="O98" s="169">
        <f t="shared" si="191"/>
        <v>2</v>
      </c>
      <c r="P98" s="168">
        <v>10</v>
      </c>
      <c r="Q98" s="169">
        <f t="shared" si="192"/>
        <v>1</v>
      </c>
      <c r="R98" s="168"/>
      <c r="S98" s="169">
        <f t="shared" si="193"/>
        <v>0</v>
      </c>
      <c r="T98" s="30">
        <v>33.340000000000003</v>
      </c>
      <c r="U98" s="168">
        <v>9</v>
      </c>
      <c r="V98" s="169">
        <f t="shared" si="194"/>
        <v>2</v>
      </c>
      <c r="W98" s="30">
        <v>81.78</v>
      </c>
      <c r="X98" s="168">
        <v>10</v>
      </c>
      <c r="Y98" s="169">
        <f t="shared" si="195"/>
        <v>1</v>
      </c>
      <c r="Z98" s="30">
        <v>47.62</v>
      </c>
      <c r="AA98" s="168">
        <v>5</v>
      </c>
      <c r="AB98" s="169">
        <f t="shared" si="196"/>
        <v>6</v>
      </c>
      <c r="AC98" s="30">
        <v>35.44</v>
      </c>
      <c r="AD98" s="168">
        <v>9</v>
      </c>
      <c r="AE98" s="169">
        <f t="shared" si="197"/>
        <v>2</v>
      </c>
      <c r="AF98" s="169"/>
      <c r="AG98" s="169"/>
      <c r="AH98" s="169"/>
      <c r="AI98" s="51"/>
      <c r="AJ98" s="153">
        <f t="shared" si="198"/>
        <v>20</v>
      </c>
      <c r="AK98" s="201"/>
      <c r="AL98" s="153">
        <f t="shared" si="199"/>
        <v>20</v>
      </c>
      <c r="AM98" s="153">
        <f t="shared" si="200"/>
        <v>20</v>
      </c>
      <c r="AN98" s="95">
        <f t="shared" si="201"/>
        <v>5</v>
      </c>
      <c r="AO98" s="95">
        <f t="shared" si="202"/>
        <v>9</v>
      </c>
      <c r="AP98" s="95">
        <f t="shared" si="203"/>
        <v>10</v>
      </c>
      <c r="AQ98" s="95">
        <f t="shared" si="204"/>
        <v>0</v>
      </c>
      <c r="AR98" s="95">
        <f t="shared" si="205"/>
        <v>9</v>
      </c>
      <c r="AS98" s="95">
        <f t="shared" si="206"/>
        <v>10</v>
      </c>
      <c r="AT98" s="95">
        <f t="shared" si="207"/>
        <v>5</v>
      </c>
      <c r="AU98" s="95">
        <f t="shared" si="208"/>
        <v>9</v>
      </c>
      <c r="AV98" s="95">
        <f t="shared" si="209"/>
        <v>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</row>
    <row r="99" spans="1:63" s="69" customFormat="1" ht="28.9" customHeight="1" x14ac:dyDescent="0.35">
      <c r="A99" s="136">
        <v>71</v>
      </c>
      <c r="B99"/>
      <c r="C99" s="170"/>
      <c r="D99" s="170"/>
      <c r="E99" s="170"/>
      <c r="F99" s="173">
        <v>6</v>
      </c>
      <c r="G99" s="174" t="s">
        <v>85</v>
      </c>
      <c r="H99" s="38">
        <v>63</v>
      </c>
      <c r="I99" s="38" t="s">
        <v>513</v>
      </c>
      <c r="J99" s="133" t="s">
        <v>514</v>
      </c>
      <c r="K99" s="133" t="s">
        <v>62</v>
      </c>
      <c r="L99" s="168">
        <v>8</v>
      </c>
      <c r="M99" s="169">
        <f t="shared" si="190"/>
        <v>3</v>
      </c>
      <c r="N99" s="168">
        <v>7</v>
      </c>
      <c r="O99" s="169">
        <f t="shared" si="191"/>
        <v>4</v>
      </c>
      <c r="P99" s="168">
        <v>9</v>
      </c>
      <c r="Q99" s="169">
        <f t="shared" si="192"/>
        <v>2</v>
      </c>
      <c r="R99" s="168"/>
      <c r="S99" s="169">
        <f t="shared" si="193"/>
        <v>0</v>
      </c>
      <c r="T99" s="30">
        <v>33.22</v>
      </c>
      <c r="U99" s="168">
        <v>8</v>
      </c>
      <c r="V99" s="169">
        <f t="shared" si="194"/>
        <v>3</v>
      </c>
      <c r="W99" s="30">
        <v>40.22</v>
      </c>
      <c r="X99" s="168">
        <v>8</v>
      </c>
      <c r="Y99" s="169">
        <f t="shared" si="195"/>
        <v>3</v>
      </c>
      <c r="Z99" s="30" t="s">
        <v>547</v>
      </c>
      <c r="AA99" s="168"/>
      <c r="AB99" s="169">
        <f t="shared" si="196"/>
        <v>0</v>
      </c>
      <c r="AC99" s="30">
        <v>38.28</v>
      </c>
      <c r="AD99" s="168">
        <v>10</v>
      </c>
      <c r="AE99" s="169">
        <f t="shared" si="197"/>
        <v>1</v>
      </c>
      <c r="AF99" s="169"/>
      <c r="AG99" s="169"/>
      <c r="AH99" s="169"/>
      <c r="AI99" s="51"/>
      <c r="AJ99" s="153">
        <f t="shared" si="198"/>
        <v>16</v>
      </c>
      <c r="AK99" s="201"/>
      <c r="AL99" s="153">
        <f t="shared" si="199"/>
        <v>16</v>
      </c>
      <c r="AM99" s="153">
        <f t="shared" si="200"/>
        <v>16</v>
      </c>
      <c r="AN99" s="95">
        <f t="shared" si="201"/>
        <v>8</v>
      </c>
      <c r="AO99" s="95">
        <f t="shared" si="202"/>
        <v>7</v>
      </c>
      <c r="AP99" s="95">
        <f t="shared" si="203"/>
        <v>9</v>
      </c>
      <c r="AQ99" s="95">
        <f t="shared" si="204"/>
        <v>0</v>
      </c>
      <c r="AR99" s="95">
        <f t="shared" si="205"/>
        <v>8</v>
      </c>
      <c r="AS99" s="95">
        <f t="shared" si="206"/>
        <v>8</v>
      </c>
      <c r="AT99" s="95">
        <f t="shared" si="207"/>
        <v>0</v>
      </c>
      <c r="AU99" s="95">
        <f t="shared" si="208"/>
        <v>10</v>
      </c>
      <c r="AV99" s="95">
        <f t="shared" si="209"/>
        <v>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</row>
    <row r="100" spans="1:63" s="69" customFormat="1" ht="28.9" customHeight="1" x14ac:dyDescent="0.35">
      <c r="A100" s="136">
        <v>70</v>
      </c>
      <c r="B100"/>
      <c r="C100" s="170"/>
      <c r="D100" s="170"/>
      <c r="E100" s="170"/>
      <c r="F100" s="173">
        <v>6</v>
      </c>
      <c r="G100" s="170" t="s">
        <v>84</v>
      </c>
      <c r="H100" s="38">
        <v>57</v>
      </c>
      <c r="I100" s="38" t="s">
        <v>502</v>
      </c>
      <c r="J100" s="133" t="s">
        <v>503</v>
      </c>
      <c r="K100" s="133" t="s">
        <v>66</v>
      </c>
      <c r="L100" s="168">
        <v>9</v>
      </c>
      <c r="M100" s="169">
        <f t="shared" si="190"/>
        <v>2</v>
      </c>
      <c r="N100" s="168">
        <v>10</v>
      </c>
      <c r="O100" s="169">
        <f t="shared" si="191"/>
        <v>1</v>
      </c>
      <c r="P100" s="168">
        <v>8</v>
      </c>
      <c r="Q100" s="169">
        <f t="shared" si="192"/>
        <v>3</v>
      </c>
      <c r="R100" s="168"/>
      <c r="S100" s="169">
        <f t="shared" si="193"/>
        <v>0</v>
      </c>
      <c r="T100" s="30">
        <v>34.78</v>
      </c>
      <c r="U100" s="168">
        <v>10</v>
      </c>
      <c r="V100" s="169">
        <f t="shared" si="194"/>
        <v>1</v>
      </c>
      <c r="W100" s="30">
        <v>58.75</v>
      </c>
      <c r="X100" s="168">
        <v>9</v>
      </c>
      <c r="Y100" s="169">
        <f t="shared" si="195"/>
        <v>2</v>
      </c>
      <c r="Z100" s="30" t="s">
        <v>547</v>
      </c>
      <c r="AA100" s="168"/>
      <c r="AB100" s="169">
        <f t="shared" si="196"/>
        <v>0</v>
      </c>
      <c r="AC100" s="30">
        <v>35.090000000000003</v>
      </c>
      <c r="AD100" s="168">
        <v>8</v>
      </c>
      <c r="AE100" s="169">
        <f t="shared" si="197"/>
        <v>3</v>
      </c>
      <c r="AF100" s="169"/>
      <c r="AG100" s="169"/>
      <c r="AH100" s="169"/>
      <c r="AI100" s="51"/>
      <c r="AJ100" s="153">
        <f t="shared" si="198"/>
        <v>12</v>
      </c>
      <c r="AK100" s="201"/>
      <c r="AL100" s="153">
        <f t="shared" si="199"/>
        <v>12</v>
      </c>
      <c r="AM100" s="153">
        <f t="shared" si="200"/>
        <v>12</v>
      </c>
      <c r="AN100" s="95">
        <f t="shared" si="201"/>
        <v>9</v>
      </c>
      <c r="AO100" s="95">
        <f t="shared" si="202"/>
        <v>10</v>
      </c>
      <c r="AP100" s="95">
        <f t="shared" si="203"/>
        <v>8</v>
      </c>
      <c r="AQ100" s="95">
        <f t="shared" si="204"/>
        <v>0</v>
      </c>
      <c r="AR100" s="95">
        <f t="shared" si="205"/>
        <v>10</v>
      </c>
      <c r="AS100" s="95">
        <f t="shared" si="206"/>
        <v>9</v>
      </c>
      <c r="AT100" s="95">
        <f t="shared" si="207"/>
        <v>0</v>
      </c>
      <c r="AU100" s="95">
        <f t="shared" si="208"/>
        <v>8</v>
      </c>
      <c r="AV100" s="95">
        <f t="shared" si="209"/>
        <v>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</row>
    <row r="101" spans="1:63" s="69" customFormat="1" ht="28.9" customHeight="1" x14ac:dyDescent="0.35">
      <c r="A101" s="136">
        <v>68</v>
      </c>
      <c r="B101"/>
      <c r="C101" s="170"/>
      <c r="D101" s="170"/>
      <c r="E101" s="170"/>
      <c r="F101" s="173">
        <v>6</v>
      </c>
      <c r="G101" s="170" t="s">
        <v>84</v>
      </c>
      <c r="H101" s="38">
        <v>54</v>
      </c>
      <c r="I101" s="38" t="s">
        <v>305</v>
      </c>
      <c r="J101" s="133" t="s">
        <v>497</v>
      </c>
      <c r="K101" s="133" t="s">
        <v>66</v>
      </c>
      <c r="L101" s="168"/>
      <c r="M101" s="169">
        <f t="shared" si="190"/>
        <v>0</v>
      </c>
      <c r="N101" s="168"/>
      <c r="O101" s="169">
        <f t="shared" si="191"/>
        <v>0</v>
      </c>
      <c r="P101" s="168"/>
      <c r="Q101" s="169">
        <f t="shared" si="192"/>
        <v>0</v>
      </c>
      <c r="R101" s="168"/>
      <c r="S101" s="169">
        <f t="shared" si="193"/>
        <v>0</v>
      </c>
      <c r="T101" s="30"/>
      <c r="U101" s="168"/>
      <c r="V101" s="169">
        <f t="shared" si="194"/>
        <v>0</v>
      </c>
      <c r="W101" s="30"/>
      <c r="X101" s="168"/>
      <c r="Y101" s="169">
        <f t="shared" si="195"/>
        <v>0</v>
      </c>
      <c r="Z101" s="30"/>
      <c r="AA101" s="168"/>
      <c r="AB101" s="169">
        <f t="shared" si="196"/>
        <v>0</v>
      </c>
      <c r="AC101" s="30"/>
      <c r="AD101" s="168"/>
      <c r="AE101" s="169">
        <f t="shared" si="197"/>
        <v>0</v>
      </c>
      <c r="AF101" s="169"/>
      <c r="AG101" s="169"/>
      <c r="AH101" s="169"/>
      <c r="AI101" s="51"/>
      <c r="AJ101" s="153">
        <f t="shared" si="198"/>
        <v>0</v>
      </c>
      <c r="AK101" s="201"/>
      <c r="AL101" s="153">
        <f t="shared" si="199"/>
        <v>0</v>
      </c>
      <c r="AM101" s="153">
        <f t="shared" si="200"/>
        <v>0</v>
      </c>
      <c r="AN101" s="95">
        <f t="shared" si="201"/>
        <v>0</v>
      </c>
      <c r="AO101" s="95">
        <f t="shared" si="202"/>
        <v>0</v>
      </c>
      <c r="AP101" s="95">
        <f t="shared" si="203"/>
        <v>0</v>
      </c>
      <c r="AQ101" s="95">
        <f t="shared" si="204"/>
        <v>0</v>
      </c>
      <c r="AR101" s="95">
        <f t="shared" si="205"/>
        <v>0</v>
      </c>
      <c r="AS101" s="95">
        <f t="shared" si="206"/>
        <v>0</v>
      </c>
      <c r="AT101" s="95">
        <f t="shared" si="207"/>
        <v>0</v>
      </c>
      <c r="AU101" s="95">
        <f t="shared" si="208"/>
        <v>0</v>
      </c>
      <c r="AV101" s="95">
        <f t="shared" si="209"/>
        <v>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</row>
    <row r="102" spans="1:63" s="204" customFormat="1" ht="28.9" hidden="1" customHeight="1" x14ac:dyDescent="0.35">
      <c r="A102" s="193">
        <v>66</v>
      </c>
      <c r="B102" s="194"/>
      <c r="C102" s="197"/>
      <c r="D102" s="170"/>
      <c r="E102" s="170"/>
      <c r="F102" s="196">
        <v>6</v>
      </c>
      <c r="G102" s="197" t="s">
        <v>84</v>
      </c>
      <c r="H102" s="38">
        <v>64</v>
      </c>
      <c r="I102" s="38" t="s">
        <v>515</v>
      </c>
      <c r="J102" s="133" t="s">
        <v>516</v>
      </c>
      <c r="K102" s="133" t="s">
        <v>47</v>
      </c>
      <c r="L102" s="168"/>
      <c r="M102" s="169">
        <f t="shared" si="190"/>
        <v>0</v>
      </c>
      <c r="N102" s="168"/>
      <c r="O102" s="169">
        <f t="shared" si="191"/>
        <v>0</v>
      </c>
      <c r="P102" s="168"/>
      <c r="Q102" s="169">
        <f t="shared" si="192"/>
        <v>0</v>
      </c>
      <c r="R102" s="168"/>
      <c r="S102" s="169">
        <f t="shared" si="193"/>
        <v>0</v>
      </c>
      <c r="T102" s="30"/>
      <c r="U102" s="168"/>
      <c r="V102" s="169">
        <f t="shared" si="194"/>
        <v>0</v>
      </c>
      <c r="W102" s="30"/>
      <c r="X102" s="168"/>
      <c r="Y102" s="169">
        <f t="shared" si="195"/>
        <v>0</v>
      </c>
      <c r="Z102" s="30"/>
      <c r="AA102" s="168"/>
      <c r="AB102" s="169">
        <f t="shared" si="196"/>
        <v>0</v>
      </c>
      <c r="AC102" s="30"/>
      <c r="AD102" s="168"/>
      <c r="AE102" s="169">
        <f t="shared" si="197"/>
        <v>0</v>
      </c>
      <c r="AF102" s="169"/>
      <c r="AG102" s="169"/>
      <c r="AH102" s="169"/>
      <c r="AI102" s="51"/>
      <c r="AJ102" s="153">
        <f t="shared" si="198"/>
        <v>0</v>
      </c>
      <c r="AK102" s="201"/>
      <c r="AL102" s="153">
        <f t="shared" si="199"/>
        <v>0</v>
      </c>
      <c r="AM102" s="153">
        <f t="shared" si="200"/>
        <v>0</v>
      </c>
      <c r="AN102" s="95">
        <f t="shared" si="201"/>
        <v>0</v>
      </c>
      <c r="AO102" s="95">
        <f t="shared" si="202"/>
        <v>0</v>
      </c>
      <c r="AP102" s="95">
        <f t="shared" si="203"/>
        <v>0</v>
      </c>
      <c r="AQ102" s="95">
        <f t="shared" si="204"/>
        <v>0</v>
      </c>
      <c r="AR102" s="95">
        <f t="shared" si="205"/>
        <v>0</v>
      </c>
      <c r="AS102" s="95">
        <f t="shared" si="206"/>
        <v>0</v>
      </c>
      <c r="AT102" s="95">
        <f t="shared" si="207"/>
        <v>0</v>
      </c>
      <c r="AU102" s="95">
        <f t="shared" si="208"/>
        <v>0</v>
      </c>
      <c r="AV102" s="95">
        <f t="shared" si="209"/>
        <v>0</v>
      </c>
      <c r="AW102" s="194"/>
      <c r="AX102" s="194"/>
      <c r="AY102" s="194"/>
      <c r="AZ102" s="194"/>
      <c r="BA102" s="194"/>
      <c r="BB102" s="194"/>
      <c r="BC102" s="194"/>
      <c r="BD102" s="194"/>
      <c r="BE102" s="194"/>
      <c r="BF102" s="194"/>
      <c r="BG102" s="194"/>
      <c r="BH102" s="194"/>
      <c r="BI102" s="194"/>
      <c r="BJ102" s="194"/>
      <c r="BK102" s="194"/>
    </row>
    <row r="103" spans="1:63" s="69" customFormat="1" ht="28.9" customHeight="1" x14ac:dyDescent="0.35">
      <c r="A103" s="136">
        <v>72</v>
      </c>
      <c r="B103"/>
      <c r="C103" s="170"/>
      <c r="D103" s="170"/>
      <c r="E103" s="170"/>
      <c r="F103" s="173"/>
      <c r="G103" s="170"/>
      <c r="H103" s="38"/>
      <c r="I103" s="38"/>
      <c r="J103" s="133"/>
      <c r="K103" s="133"/>
      <c r="L103" s="168"/>
      <c r="M103" s="169">
        <f t="shared" si="190"/>
        <v>0</v>
      </c>
      <c r="N103" s="168"/>
      <c r="O103" s="169">
        <f t="shared" si="191"/>
        <v>0</v>
      </c>
      <c r="P103" s="168"/>
      <c r="Q103" s="169">
        <f t="shared" si="192"/>
        <v>0</v>
      </c>
      <c r="R103" s="168"/>
      <c r="S103" s="169">
        <f t="shared" si="193"/>
        <v>0</v>
      </c>
      <c r="T103" s="30"/>
      <c r="U103" s="168"/>
      <c r="V103" s="169">
        <f t="shared" si="194"/>
        <v>0</v>
      </c>
      <c r="W103" s="30"/>
      <c r="X103" s="168"/>
      <c r="Y103" s="169">
        <f t="shared" si="195"/>
        <v>0</v>
      </c>
      <c r="Z103" s="30"/>
      <c r="AA103" s="168"/>
      <c r="AB103" s="169">
        <f t="shared" si="196"/>
        <v>0</v>
      </c>
      <c r="AC103" s="30"/>
      <c r="AD103" s="168"/>
      <c r="AE103" s="169">
        <f t="shared" si="197"/>
        <v>0</v>
      </c>
      <c r="AF103" s="169"/>
      <c r="AG103" s="169"/>
      <c r="AH103" s="169"/>
      <c r="AI103" s="51"/>
      <c r="AJ103" s="153">
        <f t="shared" si="198"/>
        <v>0</v>
      </c>
      <c r="AK103" s="201"/>
      <c r="AL103" s="153">
        <f t="shared" si="199"/>
        <v>0</v>
      </c>
      <c r="AM103" s="153">
        <f t="shared" si="200"/>
        <v>0</v>
      </c>
      <c r="AN103" s="95">
        <f t="shared" si="201"/>
        <v>0</v>
      </c>
      <c r="AO103" s="95">
        <f t="shared" si="202"/>
        <v>0</v>
      </c>
      <c r="AP103" s="95">
        <f t="shared" si="203"/>
        <v>0</v>
      </c>
      <c r="AQ103" s="95">
        <f t="shared" si="204"/>
        <v>0</v>
      </c>
      <c r="AR103" s="95">
        <f t="shared" si="205"/>
        <v>0</v>
      </c>
      <c r="AS103" s="95">
        <f t="shared" si="206"/>
        <v>0</v>
      </c>
      <c r="AT103" s="95">
        <f t="shared" si="207"/>
        <v>0</v>
      </c>
      <c r="AU103" s="95">
        <f t="shared" si="208"/>
        <v>0</v>
      </c>
      <c r="AV103" s="95">
        <f t="shared" si="209"/>
        <v>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</row>
    <row r="104" spans="1:63" s="69" customFormat="1" ht="28.9" hidden="1" customHeight="1" x14ac:dyDescent="0.35">
      <c r="A104" s="136">
        <v>69</v>
      </c>
      <c r="B104"/>
      <c r="C104" s="170"/>
      <c r="D104" s="170"/>
      <c r="E104" s="170"/>
      <c r="F104" s="173">
        <v>6</v>
      </c>
      <c r="G104" s="170" t="s">
        <v>84</v>
      </c>
      <c r="H104" s="38"/>
      <c r="I104" s="38"/>
      <c r="J104" s="133"/>
      <c r="K104" s="133"/>
      <c r="L104" s="168"/>
      <c r="M104" s="169">
        <f t="shared" ref="M104:M105" si="210">IF(L104=0,,IF(L104&gt;10,,11-(L104)))</f>
        <v>0</v>
      </c>
      <c r="N104" s="168"/>
      <c r="O104" s="169">
        <f t="shared" ref="O104:O105" si="211">IF(N104=0,,IF(N104&gt;10,,11-(N104)))</f>
        <v>0</v>
      </c>
      <c r="P104" s="168"/>
      <c r="Q104" s="169">
        <f t="shared" ref="Q104:Q105" si="212">IF(P104=0,,IF(P104&gt;10,,11-(P104)))</f>
        <v>0</v>
      </c>
      <c r="R104" s="168"/>
      <c r="S104" s="169">
        <f t="shared" ref="S104:S105" si="213">IF(R104=0,,IF(R104&gt;10,,11-(R104)))</f>
        <v>0</v>
      </c>
      <c r="T104" s="30"/>
      <c r="U104" s="168"/>
      <c r="V104" s="169">
        <f t="shared" ref="V104:V105" si="214">IF(U104=0,,IF(U104&gt;10,,11-(U104)))</f>
        <v>0</v>
      </c>
      <c r="W104" s="30"/>
      <c r="X104" s="168"/>
      <c r="Y104" s="169">
        <f t="shared" ref="Y104:Y105" si="215">IF(X104=0,,IF(X104&gt;10,,11-(X104)))</f>
        <v>0</v>
      </c>
      <c r="Z104" s="30"/>
      <c r="AA104" s="168"/>
      <c r="AB104" s="169">
        <f t="shared" ref="AB104:AB105" si="216">IF(AA104=0,,IF(AA104&gt;10,,11-(AA104)))</f>
        <v>0</v>
      </c>
      <c r="AC104" s="30"/>
      <c r="AD104" s="168"/>
      <c r="AE104" s="169">
        <f t="shared" ref="AE104:AE105" si="217">IF(AD104=0,,IF(AD104&gt;10,,11-(AD104)))</f>
        <v>0</v>
      </c>
      <c r="AF104" s="169"/>
      <c r="AG104" s="169"/>
      <c r="AH104" s="169"/>
      <c r="AI104" s="51"/>
      <c r="AJ104" s="153">
        <f t="shared" ref="AJ104:AJ111" si="218">M104+O104+Q104+V104+Y104+AB104+AE104+S104+AH104</f>
        <v>0</v>
      </c>
      <c r="AK104" s="201"/>
      <c r="AL104" s="153">
        <f t="shared" ref="AL104:AL111" si="219">M104+O104+Q104+V104+Y104+AB104+AE104+S104</f>
        <v>0</v>
      </c>
      <c r="AM104" s="153">
        <f t="shared" ref="AM104:AM111" si="220">M104+O104+Q104+V104+Y104+AB104+AE104+S104+AH104</f>
        <v>0</v>
      </c>
      <c r="AN104" s="95">
        <f t="shared" si="173"/>
        <v>0</v>
      </c>
      <c r="AO104" s="95">
        <f t="shared" si="174"/>
        <v>0</v>
      </c>
      <c r="AP104" s="95">
        <f t="shared" si="175"/>
        <v>0</v>
      </c>
      <c r="AQ104" s="95">
        <f t="shared" si="176"/>
        <v>0</v>
      </c>
      <c r="AR104" s="95">
        <f t="shared" si="177"/>
        <v>0</v>
      </c>
      <c r="AS104" s="95">
        <f t="shared" si="178"/>
        <v>0</v>
      </c>
      <c r="AT104" s="95">
        <f t="shared" si="179"/>
        <v>0</v>
      </c>
      <c r="AU104" s="95">
        <f t="shared" si="180"/>
        <v>0</v>
      </c>
      <c r="AV104" s="95">
        <f t="shared" si="181"/>
        <v>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</row>
    <row r="105" spans="1:63" s="69" customFormat="1" ht="28.9" hidden="1" customHeight="1" x14ac:dyDescent="0.35">
      <c r="A105" s="136">
        <v>70</v>
      </c>
      <c r="B105"/>
      <c r="C105" s="170"/>
      <c r="D105" s="170"/>
      <c r="E105" s="170"/>
      <c r="F105" s="173">
        <v>6</v>
      </c>
      <c r="G105" s="170" t="s">
        <v>84</v>
      </c>
      <c r="H105" s="38"/>
      <c r="I105" s="38"/>
      <c r="J105" s="133"/>
      <c r="K105" s="133"/>
      <c r="L105" s="198"/>
      <c r="M105" s="199">
        <f t="shared" si="210"/>
        <v>0</v>
      </c>
      <c r="N105" s="198"/>
      <c r="O105" s="199">
        <f t="shared" si="211"/>
        <v>0</v>
      </c>
      <c r="P105" s="198"/>
      <c r="Q105" s="199">
        <f t="shared" si="212"/>
        <v>0</v>
      </c>
      <c r="R105" s="198"/>
      <c r="S105" s="199">
        <f t="shared" si="213"/>
        <v>0</v>
      </c>
      <c r="T105" s="200"/>
      <c r="U105" s="198"/>
      <c r="V105" s="199">
        <f t="shared" si="214"/>
        <v>0</v>
      </c>
      <c r="W105" s="200"/>
      <c r="X105" s="198"/>
      <c r="Y105" s="199">
        <f t="shared" si="215"/>
        <v>0</v>
      </c>
      <c r="Z105" s="200"/>
      <c r="AA105" s="198"/>
      <c r="AB105" s="199">
        <f t="shared" si="216"/>
        <v>0</v>
      </c>
      <c r="AC105" s="200"/>
      <c r="AD105" s="198"/>
      <c r="AE105" s="199">
        <f t="shared" si="217"/>
        <v>0</v>
      </c>
      <c r="AF105" s="199"/>
      <c r="AG105" s="199"/>
      <c r="AH105" s="199"/>
      <c r="AI105" s="51"/>
      <c r="AJ105" s="153">
        <f t="shared" si="218"/>
        <v>0</v>
      </c>
      <c r="AK105" s="201"/>
      <c r="AL105" s="153">
        <f t="shared" si="219"/>
        <v>0</v>
      </c>
      <c r="AM105" s="153">
        <f t="shared" si="220"/>
        <v>0</v>
      </c>
      <c r="AN105" s="95">
        <f t="shared" si="173"/>
        <v>0</v>
      </c>
      <c r="AO105" s="95">
        <f t="shared" si="174"/>
        <v>0</v>
      </c>
      <c r="AP105" s="95">
        <f t="shared" si="175"/>
        <v>0</v>
      </c>
      <c r="AQ105" s="95">
        <f t="shared" si="176"/>
        <v>0</v>
      </c>
      <c r="AR105" s="95">
        <f t="shared" si="177"/>
        <v>0</v>
      </c>
      <c r="AS105" s="95">
        <f t="shared" si="178"/>
        <v>0</v>
      </c>
      <c r="AT105" s="95">
        <f t="shared" si="179"/>
        <v>0</v>
      </c>
      <c r="AU105" s="95">
        <f t="shared" si="180"/>
        <v>0</v>
      </c>
      <c r="AV105" s="95">
        <f t="shared" si="181"/>
        <v>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</row>
    <row r="106" spans="1:63" s="69" customFormat="1" ht="28.9" hidden="1" customHeight="1" x14ac:dyDescent="0.35">
      <c r="A106" s="136">
        <v>71</v>
      </c>
      <c r="B106"/>
      <c r="C106" s="170"/>
      <c r="D106" s="170"/>
      <c r="E106" s="170"/>
      <c r="F106" s="173">
        <v>6</v>
      </c>
      <c r="G106" s="174" t="s">
        <v>85</v>
      </c>
      <c r="H106" s="38"/>
      <c r="I106" s="38"/>
      <c r="J106" s="133"/>
      <c r="K106" s="133"/>
      <c r="L106" s="198"/>
      <c r="M106" s="199">
        <f t="shared" ref="M106:M111" si="221">IF(L106=0,,IF(L106&gt;10,,11-(L106)))</f>
        <v>0</v>
      </c>
      <c r="N106" s="198"/>
      <c r="O106" s="199">
        <f t="shared" ref="O106:O111" si="222">IF(N106=0,,IF(N106&gt;10,,11-(N106)))</f>
        <v>0</v>
      </c>
      <c r="P106" s="198"/>
      <c r="Q106" s="199">
        <f t="shared" ref="Q106:Q111" si="223">IF(P106=0,,IF(P106&gt;10,,11-(P106)))</f>
        <v>0</v>
      </c>
      <c r="R106" s="198"/>
      <c r="S106" s="199">
        <f t="shared" ref="S106:S111" si="224">IF(R106=0,,IF(R106&gt;10,,11-(R106)))</f>
        <v>0</v>
      </c>
      <c r="T106" s="200"/>
      <c r="U106" s="198"/>
      <c r="V106" s="199">
        <f t="shared" ref="V106:V111" si="225">IF(U106=0,,IF(U106&gt;10,,11-(U106)))</f>
        <v>0</v>
      </c>
      <c r="W106" s="200"/>
      <c r="X106" s="198"/>
      <c r="Y106" s="199">
        <f t="shared" ref="Y106:Y111" si="226">IF(X106=0,,IF(X106&gt;10,,11-(X106)))</f>
        <v>0</v>
      </c>
      <c r="Z106" s="200"/>
      <c r="AA106" s="198"/>
      <c r="AB106" s="199">
        <f t="shared" ref="AB106:AB111" si="227">IF(AA106=0,,IF(AA106&gt;10,,11-(AA106)))</f>
        <v>0</v>
      </c>
      <c r="AC106" s="200"/>
      <c r="AD106" s="198"/>
      <c r="AE106" s="199">
        <f t="shared" ref="AE106:AE111" si="228">IF(AD106=0,,IF(AD106&gt;10,,11-(AD106)))</f>
        <v>0</v>
      </c>
      <c r="AF106" s="199"/>
      <c r="AG106" s="199"/>
      <c r="AH106" s="199"/>
      <c r="AI106" s="51"/>
      <c r="AJ106" s="153">
        <f t="shared" si="218"/>
        <v>0</v>
      </c>
      <c r="AK106" s="201"/>
      <c r="AL106" s="153">
        <f t="shared" si="219"/>
        <v>0</v>
      </c>
      <c r="AM106" s="153">
        <f t="shared" si="220"/>
        <v>0</v>
      </c>
      <c r="AN106" s="95">
        <f t="shared" si="173"/>
        <v>0</v>
      </c>
      <c r="AO106" s="95">
        <f t="shared" si="174"/>
        <v>0</v>
      </c>
      <c r="AP106" s="95">
        <f t="shared" si="175"/>
        <v>0</v>
      </c>
      <c r="AQ106" s="95">
        <f t="shared" si="176"/>
        <v>0</v>
      </c>
      <c r="AR106" s="95">
        <f t="shared" si="177"/>
        <v>0</v>
      </c>
      <c r="AS106" s="95">
        <f t="shared" si="178"/>
        <v>0</v>
      </c>
      <c r="AT106" s="95">
        <f t="shared" si="179"/>
        <v>0</v>
      </c>
      <c r="AU106" s="95">
        <f t="shared" si="180"/>
        <v>0</v>
      </c>
      <c r="AV106" s="95">
        <f t="shared" si="181"/>
        <v>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</row>
    <row r="107" spans="1:63" s="204" customFormat="1" ht="28.9" hidden="1" customHeight="1" x14ac:dyDescent="0.35">
      <c r="A107" s="193">
        <v>66</v>
      </c>
      <c r="B107" s="194"/>
      <c r="C107" s="197"/>
      <c r="D107" s="170"/>
      <c r="E107" s="170"/>
      <c r="F107" s="196">
        <v>6</v>
      </c>
      <c r="G107" s="197" t="s">
        <v>84</v>
      </c>
      <c r="H107" s="38"/>
      <c r="I107" s="38"/>
      <c r="J107" s="133"/>
      <c r="K107" s="133"/>
      <c r="L107" s="168"/>
      <c r="M107" s="169">
        <f t="shared" si="221"/>
        <v>0</v>
      </c>
      <c r="N107" s="168"/>
      <c r="O107" s="169">
        <f t="shared" si="222"/>
        <v>0</v>
      </c>
      <c r="P107" s="168"/>
      <c r="Q107" s="169">
        <f t="shared" si="223"/>
        <v>0</v>
      </c>
      <c r="R107" s="168"/>
      <c r="S107" s="169">
        <f t="shared" si="224"/>
        <v>0</v>
      </c>
      <c r="T107" s="30"/>
      <c r="U107" s="168"/>
      <c r="V107" s="169">
        <f t="shared" si="225"/>
        <v>0</v>
      </c>
      <c r="W107" s="30"/>
      <c r="X107" s="168"/>
      <c r="Y107" s="169">
        <f t="shared" si="226"/>
        <v>0</v>
      </c>
      <c r="Z107" s="30"/>
      <c r="AA107" s="168"/>
      <c r="AB107" s="169">
        <f t="shared" si="227"/>
        <v>0</v>
      </c>
      <c r="AC107" s="30"/>
      <c r="AD107" s="168"/>
      <c r="AE107" s="169">
        <f t="shared" si="228"/>
        <v>0</v>
      </c>
      <c r="AF107" s="169"/>
      <c r="AG107" s="169"/>
      <c r="AH107" s="169"/>
      <c r="AI107" s="51"/>
      <c r="AJ107" s="153">
        <f t="shared" si="218"/>
        <v>0</v>
      </c>
      <c r="AK107" s="201"/>
      <c r="AL107" s="153">
        <f t="shared" si="219"/>
        <v>0</v>
      </c>
      <c r="AM107" s="153">
        <f t="shared" si="220"/>
        <v>0</v>
      </c>
      <c r="AN107" s="95">
        <f t="shared" si="173"/>
        <v>0</v>
      </c>
      <c r="AO107" s="95">
        <f t="shared" si="174"/>
        <v>0</v>
      </c>
      <c r="AP107" s="95">
        <f t="shared" si="175"/>
        <v>0</v>
      </c>
      <c r="AQ107" s="95">
        <f t="shared" si="176"/>
        <v>0</v>
      </c>
      <c r="AR107" s="95">
        <f t="shared" si="177"/>
        <v>0</v>
      </c>
      <c r="AS107" s="95">
        <f t="shared" si="178"/>
        <v>0</v>
      </c>
      <c r="AT107" s="95">
        <f t="shared" si="179"/>
        <v>0</v>
      </c>
      <c r="AU107" s="95">
        <f t="shared" si="180"/>
        <v>0</v>
      </c>
      <c r="AV107" s="95">
        <f t="shared" si="181"/>
        <v>0</v>
      </c>
      <c r="AW107" s="194"/>
      <c r="AX107" s="194"/>
      <c r="AY107" s="194"/>
      <c r="AZ107" s="194"/>
      <c r="BA107" s="194"/>
      <c r="BB107" s="194"/>
      <c r="BC107" s="194"/>
      <c r="BD107" s="194"/>
      <c r="BE107" s="194"/>
      <c r="BF107" s="194"/>
      <c r="BG107" s="194"/>
      <c r="BH107" s="194"/>
      <c r="BI107" s="194"/>
      <c r="BJ107" s="194"/>
      <c r="BK107" s="194"/>
    </row>
    <row r="108" spans="1:63" s="69" customFormat="1" ht="28.9" hidden="1" customHeight="1" x14ac:dyDescent="0.35">
      <c r="A108" s="136">
        <v>72</v>
      </c>
      <c r="B108"/>
      <c r="C108" s="170"/>
      <c r="D108" s="170"/>
      <c r="E108" s="170"/>
      <c r="F108" s="173"/>
      <c r="G108" s="170"/>
      <c r="H108" s="38"/>
      <c r="I108" s="38"/>
      <c r="J108" s="133"/>
      <c r="K108" s="133"/>
      <c r="L108" s="198"/>
      <c r="M108" s="199">
        <f t="shared" si="221"/>
        <v>0</v>
      </c>
      <c r="N108" s="198"/>
      <c r="O108" s="199">
        <f t="shared" si="222"/>
        <v>0</v>
      </c>
      <c r="P108" s="198"/>
      <c r="Q108" s="199">
        <f t="shared" si="223"/>
        <v>0</v>
      </c>
      <c r="R108" s="198"/>
      <c r="S108" s="199">
        <f t="shared" si="224"/>
        <v>0</v>
      </c>
      <c r="T108" s="200"/>
      <c r="U108" s="198"/>
      <c r="V108" s="199">
        <f t="shared" si="225"/>
        <v>0</v>
      </c>
      <c r="W108" s="200"/>
      <c r="X108" s="198"/>
      <c r="Y108" s="199">
        <f t="shared" si="226"/>
        <v>0</v>
      </c>
      <c r="Z108" s="200"/>
      <c r="AA108" s="198"/>
      <c r="AB108" s="199">
        <f t="shared" si="227"/>
        <v>0</v>
      </c>
      <c r="AC108" s="200"/>
      <c r="AD108" s="198"/>
      <c r="AE108" s="199">
        <f t="shared" si="228"/>
        <v>0</v>
      </c>
      <c r="AF108" s="199"/>
      <c r="AG108" s="199"/>
      <c r="AH108" s="199"/>
      <c r="AI108" s="51"/>
      <c r="AJ108" s="153">
        <f t="shared" si="218"/>
        <v>0</v>
      </c>
      <c r="AK108" s="201"/>
      <c r="AL108" s="153">
        <f t="shared" si="219"/>
        <v>0</v>
      </c>
      <c r="AM108" s="153">
        <f t="shared" si="220"/>
        <v>0</v>
      </c>
      <c r="AN108" s="95">
        <f t="shared" si="173"/>
        <v>0</v>
      </c>
      <c r="AO108" s="95">
        <f t="shared" si="174"/>
        <v>0</v>
      </c>
      <c r="AP108" s="95">
        <f t="shared" si="175"/>
        <v>0</v>
      </c>
      <c r="AQ108" s="95">
        <f t="shared" si="176"/>
        <v>0</v>
      </c>
      <c r="AR108" s="95">
        <f t="shared" si="177"/>
        <v>0</v>
      </c>
      <c r="AS108" s="95">
        <f t="shared" si="178"/>
        <v>0</v>
      </c>
      <c r="AT108" s="95">
        <f t="shared" si="179"/>
        <v>0</v>
      </c>
      <c r="AU108" s="95">
        <f t="shared" si="180"/>
        <v>0</v>
      </c>
      <c r="AV108" s="95">
        <f t="shared" si="181"/>
        <v>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</row>
    <row r="109" spans="1:63" s="69" customFormat="1" ht="28.9" hidden="1" customHeight="1" x14ac:dyDescent="0.35">
      <c r="A109" s="136"/>
      <c r="B109"/>
      <c r="C109" s="170"/>
      <c r="D109" s="170"/>
      <c r="E109" s="170"/>
      <c r="F109" s="173"/>
      <c r="G109" s="170"/>
      <c r="H109" s="38"/>
      <c r="I109" s="38"/>
      <c r="J109" s="133"/>
      <c r="K109" s="133"/>
      <c r="L109" s="198"/>
      <c r="M109" s="199">
        <f t="shared" si="221"/>
        <v>0</v>
      </c>
      <c r="N109" s="198"/>
      <c r="O109" s="199">
        <f t="shared" si="222"/>
        <v>0</v>
      </c>
      <c r="P109" s="198"/>
      <c r="Q109" s="199">
        <f t="shared" si="223"/>
        <v>0</v>
      </c>
      <c r="R109" s="198"/>
      <c r="S109" s="199">
        <f t="shared" si="224"/>
        <v>0</v>
      </c>
      <c r="T109" s="200"/>
      <c r="U109" s="198"/>
      <c r="V109" s="199">
        <f t="shared" si="225"/>
        <v>0</v>
      </c>
      <c r="W109" s="200"/>
      <c r="X109" s="198"/>
      <c r="Y109" s="199">
        <f t="shared" si="226"/>
        <v>0</v>
      </c>
      <c r="Z109" s="200"/>
      <c r="AA109" s="198"/>
      <c r="AB109" s="199">
        <f t="shared" si="227"/>
        <v>0</v>
      </c>
      <c r="AC109" s="200"/>
      <c r="AD109" s="198"/>
      <c r="AE109" s="199">
        <f t="shared" si="228"/>
        <v>0</v>
      </c>
      <c r="AF109" s="199"/>
      <c r="AG109" s="199"/>
      <c r="AH109" s="199"/>
      <c r="AI109" s="51"/>
      <c r="AJ109" s="153">
        <f t="shared" si="218"/>
        <v>0</v>
      </c>
      <c r="AK109" s="201"/>
      <c r="AL109" s="153">
        <f t="shared" si="219"/>
        <v>0</v>
      </c>
      <c r="AM109" s="153">
        <f t="shared" si="220"/>
        <v>0</v>
      </c>
      <c r="AN109" s="95">
        <f t="shared" si="173"/>
        <v>0</v>
      </c>
      <c r="AO109" s="95">
        <f t="shared" si="174"/>
        <v>0</v>
      </c>
      <c r="AP109" s="95">
        <f t="shared" si="175"/>
        <v>0</v>
      </c>
      <c r="AQ109" s="95">
        <f t="shared" si="176"/>
        <v>0</v>
      </c>
      <c r="AR109" s="95">
        <f t="shared" si="177"/>
        <v>0</v>
      </c>
      <c r="AS109" s="95">
        <f t="shared" si="178"/>
        <v>0</v>
      </c>
      <c r="AT109" s="95">
        <f t="shared" si="179"/>
        <v>0</v>
      </c>
      <c r="AU109" s="95">
        <f t="shared" si="180"/>
        <v>0</v>
      </c>
      <c r="AV109" s="95">
        <f t="shared" si="181"/>
        <v>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</row>
    <row r="110" spans="1:63" s="69" customFormat="1" ht="28.9" hidden="1" customHeight="1" x14ac:dyDescent="0.35">
      <c r="A110" s="136"/>
      <c r="B110"/>
      <c r="C110" s="170"/>
      <c r="D110" s="170"/>
      <c r="E110" s="170"/>
      <c r="F110" s="173"/>
      <c r="G110" s="170"/>
      <c r="H110" s="38"/>
      <c r="I110" s="38"/>
      <c r="J110" s="133"/>
      <c r="K110" s="133"/>
      <c r="L110" s="168"/>
      <c r="M110" s="169">
        <f t="shared" si="221"/>
        <v>0</v>
      </c>
      <c r="N110" s="168"/>
      <c r="O110" s="169">
        <f t="shared" si="222"/>
        <v>0</v>
      </c>
      <c r="P110" s="168"/>
      <c r="Q110" s="169">
        <f t="shared" si="223"/>
        <v>0</v>
      </c>
      <c r="R110" s="168"/>
      <c r="S110" s="169">
        <f t="shared" si="224"/>
        <v>0</v>
      </c>
      <c r="T110" s="30"/>
      <c r="U110" s="168"/>
      <c r="V110" s="169">
        <f t="shared" si="225"/>
        <v>0</v>
      </c>
      <c r="W110" s="30"/>
      <c r="X110" s="168"/>
      <c r="Y110" s="169">
        <f t="shared" si="226"/>
        <v>0</v>
      </c>
      <c r="Z110" s="30"/>
      <c r="AA110" s="168"/>
      <c r="AB110" s="169">
        <f t="shared" si="227"/>
        <v>0</v>
      </c>
      <c r="AC110" s="30"/>
      <c r="AD110" s="168"/>
      <c r="AE110" s="169">
        <f t="shared" si="228"/>
        <v>0</v>
      </c>
      <c r="AF110" s="169"/>
      <c r="AG110" s="169"/>
      <c r="AH110" s="169"/>
      <c r="AI110" s="51"/>
      <c r="AJ110" s="153">
        <f t="shared" si="218"/>
        <v>0</v>
      </c>
      <c r="AK110" s="201"/>
      <c r="AL110" s="153">
        <f t="shared" si="219"/>
        <v>0</v>
      </c>
      <c r="AM110" s="153">
        <f t="shared" si="220"/>
        <v>0</v>
      </c>
      <c r="AN110" s="95">
        <f t="shared" si="173"/>
        <v>0</v>
      </c>
      <c r="AO110" s="95">
        <f t="shared" si="174"/>
        <v>0</v>
      </c>
      <c r="AP110" s="95">
        <f t="shared" si="175"/>
        <v>0</v>
      </c>
      <c r="AQ110" s="95">
        <f t="shared" si="176"/>
        <v>0</v>
      </c>
      <c r="AR110" s="95">
        <f t="shared" si="177"/>
        <v>0</v>
      </c>
      <c r="AS110" s="95">
        <f t="shared" si="178"/>
        <v>0</v>
      </c>
      <c r="AT110" s="95">
        <f t="shared" si="179"/>
        <v>0</v>
      </c>
      <c r="AU110" s="95">
        <f t="shared" si="180"/>
        <v>0</v>
      </c>
      <c r="AV110" s="95">
        <f t="shared" si="181"/>
        <v>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</row>
    <row r="111" spans="1:63" s="69" customFormat="1" ht="28.9" hidden="1" customHeight="1" x14ac:dyDescent="0.35">
      <c r="A111" s="136">
        <v>73</v>
      </c>
      <c r="B111"/>
      <c r="C111" s="170"/>
      <c r="D111" s="170"/>
      <c r="E111" s="170"/>
      <c r="F111" s="173"/>
      <c r="G111" s="170"/>
      <c r="H111" s="38"/>
      <c r="I111" s="38"/>
      <c r="J111" s="133"/>
      <c r="K111" s="133"/>
      <c r="L111" s="198"/>
      <c r="M111" s="199">
        <f t="shared" si="221"/>
        <v>0</v>
      </c>
      <c r="N111" s="198"/>
      <c r="O111" s="199">
        <f t="shared" si="222"/>
        <v>0</v>
      </c>
      <c r="P111" s="198"/>
      <c r="Q111" s="199">
        <f t="shared" si="223"/>
        <v>0</v>
      </c>
      <c r="R111" s="198"/>
      <c r="S111" s="199">
        <f t="shared" si="224"/>
        <v>0</v>
      </c>
      <c r="T111" s="200"/>
      <c r="U111" s="198"/>
      <c r="V111" s="199">
        <f t="shared" si="225"/>
        <v>0</v>
      </c>
      <c r="W111" s="200"/>
      <c r="X111" s="198"/>
      <c r="Y111" s="199">
        <f t="shared" si="226"/>
        <v>0</v>
      </c>
      <c r="Z111" s="200"/>
      <c r="AA111" s="198"/>
      <c r="AB111" s="199">
        <f t="shared" si="227"/>
        <v>0</v>
      </c>
      <c r="AC111" s="200"/>
      <c r="AD111" s="198"/>
      <c r="AE111" s="199">
        <f t="shared" si="228"/>
        <v>0</v>
      </c>
      <c r="AF111" s="199"/>
      <c r="AG111" s="199"/>
      <c r="AH111" s="199"/>
      <c r="AI111" s="51"/>
      <c r="AJ111" s="153">
        <f t="shared" si="218"/>
        <v>0</v>
      </c>
      <c r="AK111" s="201"/>
      <c r="AL111" s="153">
        <f t="shared" si="219"/>
        <v>0</v>
      </c>
      <c r="AM111" s="153">
        <f t="shared" si="220"/>
        <v>0</v>
      </c>
      <c r="AN111" s="95">
        <f t="shared" si="173"/>
        <v>0</v>
      </c>
      <c r="AO111" s="95">
        <f t="shared" si="174"/>
        <v>0</v>
      </c>
      <c r="AP111" s="95">
        <f t="shared" si="175"/>
        <v>0</v>
      </c>
      <c r="AQ111" s="95">
        <f t="shared" si="176"/>
        <v>0</v>
      </c>
      <c r="AR111" s="95">
        <f t="shared" si="177"/>
        <v>0</v>
      </c>
      <c r="AS111" s="95">
        <f t="shared" si="178"/>
        <v>0</v>
      </c>
      <c r="AT111" s="95">
        <f t="shared" si="179"/>
        <v>0</v>
      </c>
      <c r="AU111" s="95">
        <f t="shared" si="180"/>
        <v>0</v>
      </c>
      <c r="AV111" s="95">
        <f t="shared" si="181"/>
        <v>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</row>
    <row r="112" spans="1:63" s="69" customFormat="1" ht="25.9" customHeight="1" x14ac:dyDescent="0.35">
      <c r="A112" s="136">
        <v>74</v>
      </c>
      <c r="B112"/>
      <c r="C112" s="170"/>
      <c r="D112" s="170"/>
      <c r="E112" s="170"/>
      <c r="F112" s="170"/>
      <c r="G112" s="170"/>
      <c r="H112" s="216" t="s">
        <v>88</v>
      </c>
      <c r="I112" s="216"/>
      <c r="J112" s="217"/>
      <c r="K112" s="217"/>
      <c r="L112" s="186"/>
      <c r="M112" s="185"/>
      <c r="N112" s="171"/>
      <c r="O112" s="171"/>
      <c r="P112" s="191"/>
      <c r="Q112" s="191"/>
      <c r="R112" s="190"/>
      <c r="S112" s="191"/>
      <c r="T112" s="189"/>
      <c r="U112" s="171"/>
      <c r="V112" s="171"/>
      <c r="W112" s="189"/>
      <c r="X112" s="171"/>
      <c r="Y112" s="171"/>
      <c r="Z112" s="189"/>
      <c r="AA112" s="171"/>
      <c r="AB112" s="171"/>
      <c r="AC112" s="189"/>
      <c r="AD112" s="171"/>
      <c r="AE112" s="171"/>
      <c r="AF112" s="171"/>
      <c r="AG112" s="171"/>
      <c r="AH112" s="171"/>
      <c r="AI112" s="51"/>
      <c r="AJ112" s="188"/>
      <c r="AK112" s="187" t="s">
        <v>40</v>
      </c>
      <c r="AL112" s="187"/>
      <c r="AM112" s="187"/>
      <c r="AN112" s="95">
        <f t="shared" si="173"/>
        <v>0</v>
      </c>
      <c r="AO112" s="95">
        <f t="shared" si="174"/>
        <v>0</v>
      </c>
      <c r="AP112" s="95">
        <f t="shared" si="175"/>
        <v>0</v>
      </c>
      <c r="AQ112" s="95">
        <f t="shared" si="176"/>
        <v>0</v>
      </c>
      <c r="AR112" s="95">
        <f t="shared" si="177"/>
        <v>0</v>
      </c>
      <c r="AS112" s="95">
        <f t="shared" si="178"/>
        <v>0</v>
      </c>
      <c r="AT112" s="95">
        <f t="shared" si="179"/>
        <v>0</v>
      </c>
      <c r="AU112" s="95">
        <f t="shared" si="180"/>
        <v>0</v>
      </c>
      <c r="AV112" s="95">
        <f t="shared" si="181"/>
        <v>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</row>
    <row r="113" spans="1:65" s="69" customFormat="1" ht="28.9" customHeight="1" x14ac:dyDescent="0.35">
      <c r="A113" s="1"/>
      <c r="B113"/>
      <c r="C113" s="25"/>
      <c r="D113" s="25"/>
      <c r="E113" s="25"/>
      <c r="F113" s="41"/>
      <c r="G113"/>
      <c r="H113" s="38">
        <v>75</v>
      </c>
      <c r="I113" s="38" t="s">
        <v>535</v>
      </c>
      <c r="J113" s="133" t="s">
        <v>536</v>
      </c>
      <c r="K113" s="133" t="s">
        <v>480</v>
      </c>
      <c r="L113" s="198">
        <v>2</v>
      </c>
      <c r="M113" s="199">
        <f t="shared" ref="M113:M125" si="229">IF(L113=0,,IF(L113&gt;10,,11-(L113)))</f>
        <v>9</v>
      </c>
      <c r="N113" s="198">
        <v>1</v>
      </c>
      <c r="O113" s="199">
        <f t="shared" ref="O113:O125" si="230">IF(N113=0,,IF(N113&gt;10,,11-(N113)))</f>
        <v>10</v>
      </c>
      <c r="P113" s="198">
        <v>2</v>
      </c>
      <c r="Q113" s="199">
        <f t="shared" ref="Q113:Q125" si="231">IF(P113=0,,IF(P113&gt;10,,11-(P113)))</f>
        <v>9</v>
      </c>
      <c r="R113" s="198">
        <v>7</v>
      </c>
      <c r="S113" s="199">
        <f t="shared" ref="S113:S125" si="232">IF(R113=0,,IF(R113&gt;10,,11-(R113)))</f>
        <v>4</v>
      </c>
      <c r="T113" s="200" t="s">
        <v>547</v>
      </c>
      <c r="U113" s="198"/>
      <c r="V113" s="199">
        <f t="shared" ref="V113:V125" si="233">IF(U113=0,,IF(U113&gt;10,,11-(U113)))</f>
        <v>0</v>
      </c>
      <c r="W113" s="200">
        <v>15.61</v>
      </c>
      <c r="X113" s="198">
        <v>2</v>
      </c>
      <c r="Y113" s="199">
        <f t="shared" ref="Y113:Y125" si="234">IF(X113=0,,IF(X113&gt;10,,11-(X113)))</f>
        <v>9</v>
      </c>
      <c r="Z113" s="200">
        <v>21.28</v>
      </c>
      <c r="AA113" s="198">
        <v>4</v>
      </c>
      <c r="AB113" s="199">
        <f t="shared" ref="AB113:AB125" si="235">IF(AA113=0,,IF(AA113&gt;10,,11-(AA113)))</f>
        <v>7</v>
      </c>
      <c r="AC113" s="200">
        <v>19.5</v>
      </c>
      <c r="AD113" s="198">
        <v>4</v>
      </c>
      <c r="AE113" s="199">
        <f t="shared" ref="AE113:AE125" si="236">IF(AD113=0,,IF(AD113&gt;10,,11-(AD113)))</f>
        <v>7</v>
      </c>
      <c r="AF113" s="199"/>
      <c r="AG113" s="199"/>
      <c r="AH113" s="199"/>
      <c r="AI113" s="51"/>
      <c r="AJ113" s="153">
        <f t="shared" ref="AJ113:AJ125" si="237">M113+O113+Q113+V113+Y113+AB113+AE113+S113+AH113</f>
        <v>55</v>
      </c>
      <c r="AK113" s="201">
        <v>1</v>
      </c>
      <c r="AL113" s="153">
        <f t="shared" ref="AL113:AL125" si="238">M113+O113+Q113+V113+Y113+AB113+AE113+S113</f>
        <v>55</v>
      </c>
      <c r="AM113" s="153">
        <f t="shared" ref="AM113:AM125" si="239">M113+O113+Q113+V113+Y113+AB113+AE113+S113+AH113</f>
        <v>55</v>
      </c>
      <c r="AN113" s="95">
        <f t="shared" ref="AN113:AN125" si="240">L113</f>
        <v>2</v>
      </c>
      <c r="AO113" s="95">
        <f t="shared" ref="AO113:AO125" si="241">N113</f>
        <v>1</v>
      </c>
      <c r="AP113" s="95">
        <f t="shared" ref="AP113:AP125" si="242">P113</f>
        <v>2</v>
      </c>
      <c r="AQ113" s="95">
        <f t="shared" ref="AQ113:AQ125" si="243">R113</f>
        <v>7</v>
      </c>
      <c r="AR113" s="95">
        <f t="shared" ref="AR113:AR125" si="244">U113</f>
        <v>0</v>
      </c>
      <c r="AS113" s="95">
        <f t="shared" ref="AS113:AS125" si="245">X113</f>
        <v>2</v>
      </c>
      <c r="AT113" s="95">
        <f t="shared" ref="AT113:AT125" si="246">AA113</f>
        <v>4</v>
      </c>
      <c r="AU113" s="95">
        <f t="shared" ref="AU113:AU125" si="247">AD113</f>
        <v>4</v>
      </c>
      <c r="AV113" s="95">
        <f t="shared" ref="AV113:AV125" si="248">AG113</f>
        <v>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 s="1"/>
      <c r="BM113" s="1"/>
    </row>
    <row r="114" spans="1:65" s="69" customFormat="1" ht="28.9" customHeight="1" x14ac:dyDescent="0.35">
      <c r="A114" s="193">
        <v>76</v>
      </c>
      <c r="B114" s="194"/>
      <c r="C114" s="197"/>
      <c r="D114" s="170"/>
      <c r="E114" s="170"/>
      <c r="F114" s="196">
        <v>7</v>
      </c>
      <c r="G114" s="197" t="s">
        <v>89</v>
      </c>
      <c r="H114" s="38">
        <v>72</v>
      </c>
      <c r="I114" s="38" t="s">
        <v>529</v>
      </c>
      <c r="J114" s="133" t="s">
        <v>530</v>
      </c>
      <c r="K114" s="133" t="s">
        <v>428</v>
      </c>
      <c r="L114" s="168">
        <v>8</v>
      </c>
      <c r="M114" s="169">
        <f t="shared" si="229"/>
        <v>3</v>
      </c>
      <c r="N114" s="168">
        <v>10</v>
      </c>
      <c r="O114" s="169">
        <f t="shared" si="230"/>
        <v>1</v>
      </c>
      <c r="P114" s="168">
        <v>9</v>
      </c>
      <c r="Q114" s="169">
        <f t="shared" si="231"/>
        <v>2</v>
      </c>
      <c r="R114" s="168">
        <v>2</v>
      </c>
      <c r="S114" s="169">
        <f t="shared" si="232"/>
        <v>9</v>
      </c>
      <c r="T114" s="30">
        <v>15.6</v>
      </c>
      <c r="U114" s="168">
        <v>1</v>
      </c>
      <c r="V114" s="169">
        <f t="shared" si="233"/>
        <v>10</v>
      </c>
      <c r="W114" s="30">
        <v>12.97</v>
      </c>
      <c r="X114" s="168">
        <v>1</v>
      </c>
      <c r="Y114" s="169">
        <f t="shared" si="234"/>
        <v>10</v>
      </c>
      <c r="Z114" s="30">
        <v>18.809999999999999</v>
      </c>
      <c r="AA114" s="168">
        <v>1</v>
      </c>
      <c r="AB114" s="169">
        <f t="shared" si="235"/>
        <v>10</v>
      </c>
      <c r="AC114" s="30">
        <v>18.600000000000001</v>
      </c>
      <c r="AD114" s="168">
        <v>3</v>
      </c>
      <c r="AE114" s="169">
        <f t="shared" si="236"/>
        <v>8</v>
      </c>
      <c r="AF114" s="169"/>
      <c r="AG114" s="169"/>
      <c r="AH114" s="169"/>
      <c r="AI114" s="51"/>
      <c r="AJ114" s="153">
        <f t="shared" si="237"/>
        <v>53</v>
      </c>
      <c r="AK114" s="201">
        <v>2</v>
      </c>
      <c r="AL114" s="153">
        <f t="shared" si="238"/>
        <v>53</v>
      </c>
      <c r="AM114" s="153">
        <f t="shared" si="239"/>
        <v>53</v>
      </c>
      <c r="AN114" s="95">
        <f t="shared" si="240"/>
        <v>8</v>
      </c>
      <c r="AO114" s="95">
        <f t="shared" si="241"/>
        <v>10</v>
      </c>
      <c r="AP114" s="95">
        <f t="shared" si="242"/>
        <v>9</v>
      </c>
      <c r="AQ114" s="95">
        <f t="shared" si="243"/>
        <v>2</v>
      </c>
      <c r="AR114" s="95">
        <f t="shared" si="244"/>
        <v>1</v>
      </c>
      <c r="AS114" s="95">
        <f t="shared" si="245"/>
        <v>1</v>
      </c>
      <c r="AT114" s="95">
        <f t="shared" si="246"/>
        <v>1</v>
      </c>
      <c r="AU114" s="95">
        <f t="shared" si="247"/>
        <v>3</v>
      </c>
      <c r="AV114" s="95">
        <f t="shared" si="248"/>
        <v>0</v>
      </c>
      <c r="AW114" s="194"/>
      <c r="AX114" s="194"/>
      <c r="AY114" s="194"/>
      <c r="AZ114" s="194"/>
      <c r="BA114" s="194"/>
      <c r="BB114" s="194"/>
      <c r="BC114" s="194"/>
      <c r="BD114" s="194"/>
      <c r="BE114" s="194"/>
      <c r="BF114" s="194"/>
      <c r="BG114" s="194"/>
      <c r="BH114" s="194"/>
      <c r="BI114" s="194"/>
      <c r="BJ114" s="194"/>
      <c r="BK114" s="194"/>
      <c r="BL114" s="204"/>
      <c r="BM114" s="204"/>
    </row>
    <row r="115" spans="1:65" s="69" customFormat="1" ht="28.9" customHeight="1" x14ac:dyDescent="0.35">
      <c r="A115" s="193">
        <v>82</v>
      </c>
      <c r="B115" s="194"/>
      <c r="C115" s="195"/>
      <c r="D115" s="170"/>
      <c r="E115" s="170"/>
      <c r="F115" s="196"/>
      <c r="G115" s="197"/>
      <c r="H115" s="38">
        <v>71</v>
      </c>
      <c r="I115" s="38" t="s">
        <v>527</v>
      </c>
      <c r="J115" s="133" t="s">
        <v>528</v>
      </c>
      <c r="K115" s="133" t="s">
        <v>480</v>
      </c>
      <c r="L115" s="198">
        <v>5</v>
      </c>
      <c r="M115" s="199">
        <f t="shared" si="229"/>
        <v>6</v>
      </c>
      <c r="N115" s="198">
        <v>6</v>
      </c>
      <c r="O115" s="199">
        <f t="shared" si="230"/>
        <v>5</v>
      </c>
      <c r="P115" s="198">
        <v>5</v>
      </c>
      <c r="Q115" s="199">
        <f t="shared" si="231"/>
        <v>6</v>
      </c>
      <c r="R115" s="198">
        <v>6</v>
      </c>
      <c r="S115" s="199">
        <f t="shared" si="232"/>
        <v>5</v>
      </c>
      <c r="T115" s="200">
        <v>16.46</v>
      </c>
      <c r="U115" s="198">
        <v>2</v>
      </c>
      <c r="V115" s="199">
        <f t="shared" si="233"/>
        <v>9</v>
      </c>
      <c r="W115" s="200">
        <v>61</v>
      </c>
      <c r="X115" s="198"/>
      <c r="Y115" s="199">
        <f t="shared" si="234"/>
        <v>0</v>
      </c>
      <c r="Z115" s="200">
        <v>21.03</v>
      </c>
      <c r="AA115" s="198">
        <v>3</v>
      </c>
      <c r="AB115" s="199">
        <f t="shared" si="235"/>
        <v>8</v>
      </c>
      <c r="AC115" s="200">
        <v>17.62</v>
      </c>
      <c r="AD115" s="198">
        <v>1</v>
      </c>
      <c r="AE115" s="199">
        <f t="shared" si="236"/>
        <v>10</v>
      </c>
      <c r="AF115" s="199"/>
      <c r="AG115" s="199"/>
      <c r="AH115" s="199"/>
      <c r="AI115" s="51"/>
      <c r="AJ115" s="153">
        <f t="shared" si="237"/>
        <v>49</v>
      </c>
      <c r="AK115" s="201">
        <v>3</v>
      </c>
      <c r="AL115" s="153">
        <f t="shared" si="238"/>
        <v>49</v>
      </c>
      <c r="AM115" s="153">
        <f t="shared" si="239"/>
        <v>49</v>
      </c>
      <c r="AN115" s="95">
        <f t="shared" si="240"/>
        <v>5</v>
      </c>
      <c r="AO115" s="95">
        <f t="shared" si="241"/>
        <v>6</v>
      </c>
      <c r="AP115" s="95">
        <f t="shared" si="242"/>
        <v>5</v>
      </c>
      <c r="AQ115" s="95">
        <f t="shared" si="243"/>
        <v>6</v>
      </c>
      <c r="AR115" s="95">
        <f t="shared" si="244"/>
        <v>2</v>
      </c>
      <c r="AS115" s="95">
        <f t="shared" si="245"/>
        <v>0</v>
      </c>
      <c r="AT115" s="95">
        <f t="shared" si="246"/>
        <v>3</v>
      </c>
      <c r="AU115" s="95">
        <f t="shared" si="247"/>
        <v>1</v>
      </c>
      <c r="AV115" s="95">
        <f t="shared" si="248"/>
        <v>0</v>
      </c>
      <c r="AW115" s="194"/>
      <c r="AX115" s="194"/>
      <c r="AY115" s="194"/>
      <c r="AZ115" s="194"/>
      <c r="BA115" s="194"/>
      <c r="BB115" s="194"/>
      <c r="BC115" s="194"/>
      <c r="BD115" s="194"/>
      <c r="BE115" s="194"/>
      <c r="BF115" s="194"/>
      <c r="BG115" s="194"/>
      <c r="BH115" s="194"/>
      <c r="BI115" s="194"/>
      <c r="BJ115" s="194"/>
      <c r="BK115" s="194"/>
      <c r="BL115" s="205"/>
      <c r="BM115" s="205"/>
    </row>
    <row r="116" spans="1:65" s="69" customFormat="1" ht="28.9" customHeight="1" x14ac:dyDescent="0.35">
      <c r="A116" s="136">
        <v>80</v>
      </c>
      <c r="B116"/>
      <c r="C116" s="170"/>
      <c r="D116" s="170"/>
      <c r="E116" s="170"/>
      <c r="F116" s="173">
        <v>7</v>
      </c>
      <c r="G116" s="170" t="s">
        <v>89</v>
      </c>
      <c r="H116" s="38">
        <v>66</v>
      </c>
      <c r="I116" s="38" t="s">
        <v>517</v>
      </c>
      <c r="J116" s="133" t="s">
        <v>518</v>
      </c>
      <c r="K116" s="133" t="s">
        <v>66</v>
      </c>
      <c r="L116" s="168"/>
      <c r="M116" s="169">
        <f t="shared" si="229"/>
        <v>0</v>
      </c>
      <c r="N116" s="168">
        <v>5</v>
      </c>
      <c r="O116" s="169">
        <f t="shared" si="230"/>
        <v>6</v>
      </c>
      <c r="P116" s="168">
        <v>6</v>
      </c>
      <c r="Q116" s="169">
        <f t="shared" si="231"/>
        <v>5</v>
      </c>
      <c r="R116" s="168"/>
      <c r="S116" s="169">
        <f t="shared" si="232"/>
        <v>0</v>
      </c>
      <c r="T116" s="30">
        <v>22.78</v>
      </c>
      <c r="U116" s="168">
        <v>6</v>
      </c>
      <c r="V116" s="169">
        <f t="shared" si="233"/>
        <v>5</v>
      </c>
      <c r="W116" s="30">
        <v>25.28</v>
      </c>
      <c r="X116" s="168">
        <v>5</v>
      </c>
      <c r="Y116" s="169">
        <f t="shared" si="234"/>
        <v>6</v>
      </c>
      <c r="Z116" s="30">
        <v>46.94</v>
      </c>
      <c r="AA116" s="168"/>
      <c r="AB116" s="169">
        <f t="shared" si="235"/>
        <v>0</v>
      </c>
      <c r="AC116" s="30">
        <v>22.87</v>
      </c>
      <c r="AD116" s="168">
        <v>6</v>
      </c>
      <c r="AE116" s="169">
        <f t="shared" si="236"/>
        <v>5</v>
      </c>
      <c r="AF116" s="169"/>
      <c r="AG116" s="169"/>
      <c r="AH116" s="169"/>
      <c r="AI116" s="51"/>
      <c r="AJ116" s="153">
        <f t="shared" si="237"/>
        <v>27</v>
      </c>
      <c r="AK116" s="201"/>
      <c r="AL116" s="153">
        <f t="shared" si="238"/>
        <v>27</v>
      </c>
      <c r="AM116" s="153">
        <f t="shared" si="239"/>
        <v>27</v>
      </c>
      <c r="AN116" s="95">
        <f t="shared" si="240"/>
        <v>0</v>
      </c>
      <c r="AO116" s="95">
        <f t="shared" si="241"/>
        <v>5</v>
      </c>
      <c r="AP116" s="95">
        <f t="shared" si="242"/>
        <v>6</v>
      </c>
      <c r="AQ116" s="95">
        <f t="shared" si="243"/>
        <v>0</v>
      </c>
      <c r="AR116" s="95">
        <f t="shared" si="244"/>
        <v>6</v>
      </c>
      <c r="AS116" s="95">
        <f t="shared" si="245"/>
        <v>5</v>
      </c>
      <c r="AT116" s="95">
        <f t="shared" si="246"/>
        <v>0</v>
      </c>
      <c r="AU116" s="95">
        <f t="shared" si="247"/>
        <v>6</v>
      </c>
      <c r="AV116" s="95">
        <f t="shared" si="248"/>
        <v>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</row>
    <row r="117" spans="1:65" s="69" customFormat="1" ht="28.9" customHeight="1" x14ac:dyDescent="0.35">
      <c r="A117" s="136">
        <v>81</v>
      </c>
      <c r="B117"/>
      <c r="C117" s="170"/>
      <c r="D117" s="170"/>
      <c r="E117" s="170"/>
      <c r="F117" s="173">
        <v>7</v>
      </c>
      <c r="G117" s="170" t="s">
        <v>89</v>
      </c>
      <c r="H117" s="38">
        <v>67</v>
      </c>
      <c r="I117" s="38" t="s">
        <v>519</v>
      </c>
      <c r="J117" s="133" t="s">
        <v>520</v>
      </c>
      <c r="K117" s="133" t="s">
        <v>520</v>
      </c>
      <c r="L117" s="198"/>
      <c r="M117" s="199">
        <f t="shared" si="229"/>
        <v>0</v>
      </c>
      <c r="N117" s="198"/>
      <c r="O117" s="199">
        <f t="shared" si="230"/>
        <v>0</v>
      </c>
      <c r="P117" s="198"/>
      <c r="Q117" s="199">
        <f t="shared" si="231"/>
        <v>0</v>
      </c>
      <c r="R117" s="198">
        <v>4</v>
      </c>
      <c r="S117" s="199">
        <f t="shared" si="232"/>
        <v>7</v>
      </c>
      <c r="T117" s="200">
        <v>30.37</v>
      </c>
      <c r="U117" s="198">
        <v>10</v>
      </c>
      <c r="V117" s="199">
        <f t="shared" si="233"/>
        <v>1</v>
      </c>
      <c r="W117" s="200">
        <v>43.01</v>
      </c>
      <c r="X117" s="198">
        <v>10</v>
      </c>
      <c r="Y117" s="199">
        <f t="shared" si="234"/>
        <v>1</v>
      </c>
      <c r="Z117" s="200">
        <v>33.78</v>
      </c>
      <c r="AA117" s="198">
        <v>8</v>
      </c>
      <c r="AB117" s="199">
        <f t="shared" si="235"/>
        <v>3</v>
      </c>
      <c r="AC117" s="200">
        <v>27.94</v>
      </c>
      <c r="AD117" s="198"/>
      <c r="AE117" s="199">
        <f t="shared" si="236"/>
        <v>0</v>
      </c>
      <c r="AF117" s="199"/>
      <c r="AG117" s="199"/>
      <c r="AH117" s="199"/>
      <c r="AI117" s="51"/>
      <c r="AJ117" s="153">
        <f t="shared" si="237"/>
        <v>12</v>
      </c>
      <c r="AK117" s="201"/>
      <c r="AL117" s="153">
        <f t="shared" si="238"/>
        <v>12</v>
      </c>
      <c r="AM117" s="153">
        <f t="shared" si="239"/>
        <v>12</v>
      </c>
      <c r="AN117" s="95">
        <f t="shared" si="240"/>
        <v>0</v>
      </c>
      <c r="AO117" s="95">
        <f t="shared" si="241"/>
        <v>0</v>
      </c>
      <c r="AP117" s="95">
        <f t="shared" si="242"/>
        <v>0</v>
      </c>
      <c r="AQ117" s="95">
        <f t="shared" si="243"/>
        <v>4</v>
      </c>
      <c r="AR117" s="95">
        <f t="shared" si="244"/>
        <v>10</v>
      </c>
      <c r="AS117" s="95">
        <f t="shared" si="245"/>
        <v>10</v>
      </c>
      <c r="AT117" s="95">
        <f t="shared" si="246"/>
        <v>8</v>
      </c>
      <c r="AU117" s="95">
        <f t="shared" si="247"/>
        <v>0</v>
      </c>
      <c r="AV117" s="95">
        <f t="shared" si="248"/>
        <v>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</row>
    <row r="118" spans="1:65" s="205" customFormat="1" ht="26.25" customHeight="1" x14ac:dyDescent="0.35">
      <c r="A118" s="136">
        <v>75</v>
      </c>
      <c r="B118"/>
      <c r="C118" s="170"/>
      <c r="D118" s="170"/>
      <c r="E118" s="170"/>
      <c r="F118" s="173">
        <v>7</v>
      </c>
      <c r="G118" s="170" t="s">
        <v>89</v>
      </c>
      <c r="H118" s="38">
        <v>68</v>
      </c>
      <c r="I118" s="38" t="s">
        <v>521</v>
      </c>
      <c r="J118" s="133" t="s">
        <v>522</v>
      </c>
      <c r="K118" s="133" t="s">
        <v>47</v>
      </c>
      <c r="L118" s="198">
        <v>4</v>
      </c>
      <c r="M118" s="199">
        <f t="shared" si="229"/>
        <v>7</v>
      </c>
      <c r="N118" s="198">
        <v>2</v>
      </c>
      <c r="O118" s="199">
        <f t="shared" si="230"/>
        <v>9</v>
      </c>
      <c r="P118" s="198">
        <v>1</v>
      </c>
      <c r="Q118" s="199">
        <f t="shared" si="231"/>
        <v>10</v>
      </c>
      <c r="R118" s="198"/>
      <c r="S118" s="199">
        <f t="shared" si="232"/>
        <v>0</v>
      </c>
      <c r="T118" s="200">
        <v>24.94</v>
      </c>
      <c r="U118" s="198">
        <v>8</v>
      </c>
      <c r="V118" s="199">
        <f t="shared" si="233"/>
        <v>3</v>
      </c>
      <c r="W118" s="200">
        <v>30.75</v>
      </c>
      <c r="X118" s="198">
        <v>9</v>
      </c>
      <c r="Y118" s="199">
        <f t="shared" si="234"/>
        <v>2</v>
      </c>
      <c r="Z118" s="200">
        <v>31.97</v>
      </c>
      <c r="AA118" s="198">
        <v>7</v>
      </c>
      <c r="AB118" s="199">
        <f t="shared" si="235"/>
        <v>4</v>
      </c>
      <c r="AC118" s="200">
        <v>33.119999999999997</v>
      </c>
      <c r="AD118" s="198"/>
      <c r="AE118" s="199">
        <f t="shared" si="236"/>
        <v>0</v>
      </c>
      <c r="AF118" s="199"/>
      <c r="AG118" s="199"/>
      <c r="AH118" s="199"/>
      <c r="AI118" s="51"/>
      <c r="AJ118" s="153">
        <f t="shared" si="237"/>
        <v>35</v>
      </c>
      <c r="AK118" s="201"/>
      <c r="AL118" s="153">
        <f t="shared" si="238"/>
        <v>35</v>
      </c>
      <c r="AM118" s="153">
        <f t="shared" si="239"/>
        <v>35</v>
      </c>
      <c r="AN118" s="95">
        <f t="shared" si="240"/>
        <v>4</v>
      </c>
      <c r="AO118" s="95">
        <f t="shared" si="241"/>
        <v>2</v>
      </c>
      <c r="AP118" s="95">
        <f t="shared" si="242"/>
        <v>1</v>
      </c>
      <c r="AQ118" s="95">
        <f t="shared" si="243"/>
        <v>0</v>
      </c>
      <c r="AR118" s="95">
        <f t="shared" si="244"/>
        <v>8</v>
      </c>
      <c r="AS118" s="95">
        <f t="shared" si="245"/>
        <v>9</v>
      </c>
      <c r="AT118" s="95">
        <f t="shared" si="246"/>
        <v>7</v>
      </c>
      <c r="AU118" s="95">
        <f t="shared" si="247"/>
        <v>0</v>
      </c>
      <c r="AV118" s="95">
        <f t="shared" si="248"/>
        <v>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 s="69"/>
      <c r="BM118" s="69"/>
    </row>
    <row r="119" spans="1:65" s="204" customFormat="1" ht="28.9" customHeight="1" x14ac:dyDescent="0.35">
      <c r="A119" s="136">
        <v>77</v>
      </c>
      <c r="B119"/>
      <c r="C119" s="170"/>
      <c r="D119" s="170"/>
      <c r="E119" s="170"/>
      <c r="F119" s="173">
        <v>7</v>
      </c>
      <c r="G119" s="170" t="s">
        <v>89</v>
      </c>
      <c r="H119" s="38">
        <v>69</v>
      </c>
      <c r="I119" s="38" t="s">
        <v>523</v>
      </c>
      <c r="J119" s="133" t="s">
        <v>524</v>
      </c>
      <c r="K119" s="133" t="s">
        <v>47</v>
      </c>
      <c r="L119" s="168">
        <v>6</v>
      </c>
      <c r="M119" s="169">
        <f t="shared" si="229"/>
        <v>5</v>
      </c>
      <c r="N119" s="168"/>
      <c r="O119" s="169">
        <f t="shared" si="230"/>
        <v>0</v>
      </c>
      <c r="P119" s="168"/>
      <c r="Q119" s="169">
        <f t="shared" si="231"/>
        <v>0</v>
      </c>
      <c r="R119" s="168"/>
      <c r="S119" s="169">
        <f t="shared" si="232"/>
        <v>0</v>
      </c>
      <c r="T119" s="30">
        <v>40.75</v>
      </c>
      <c r="U119" s="168"/>
      <c r="V119" s="169">
        <f t="shared" si="233"/>
        <v>0</v>
      </c>
      <c r="W119" s="30" t="s">
        <v>547</v>
      </c>
      <c r="X119" s="168"/>
      <c r="Y119" s="169">
        <f t="shared" si="234"/>
        <v>0</v>
      </c>
      <c r="Z119" s="30" t="s">
        <v>547</v>
      </c>
      <c r="AA119" s="168"/>
      <c r="AB119" s="169">
        <f t="shared" si="235"/>
        <v>0</v>
      </c>
      <c r="AC119" s="30">
        <v>80.41</v>
      </c>
      <c r="AD119" s="168"/>
      <c r="AE119" s="169">
        <f t="shared" si="236"/>
        <v>0</v>
      </c>
      <c r="AF119" s="169"/>
      <c r="AG119" s="169"/>
      <c r="AH119" s="169"/>
      <c r="AI119" s="51"/>
      <c r="AJ119" s="153">
        <f t="shared" si="237"/>
        <v>5</v>
      </c>
      <c r="AK119" s="201"/>
      <c r="AL119" s="153">
        <f t="shared" si="238"/>
        <v>5</v>
      </c>
      <c r="AM119" s="153">
        <f t="shared" si="239"/>
        <v>5</v>
      </c>
      <c r="AN119" s="95">
        <f t="shared" si="240"/>
        <v>6</v>
      </c>
      <c r="AO119" s="95">
        <f t="shared" si="241"/>
        <v>0</v>
      </c>
      <c r="AP119" s="95">
        <f t="shared" si="242"/>
        <v>0</v>
      </c>
      <c r="AQ119" s="95">
        <f t="shared" si="243"/>
        <v>0</v>
      </c>
      <c r="AR119" s="95">
        <f t="shared" si="244"/>
        <v>0</v>
      </c>
      <c r="AS119" s="95">
        <f t="shared" si="245"/>
        <v>0</v>
      </c>
      <c r="AT119" s="95">
        <f t="shared" si="246"/>
        <v>0</v>
      </c>
      <c r="AU119" s="95">
        <f t="shared" si="247"/>
        <v>0</v>
      </c>
      <c r="AV119" s="95">
        <f t="shared" si="248"/>
        <v>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 s="69"/>
      <c r="BM119" s="69"/>
    </row>
    <row r="120" spans="1:65" s="204" customFormat="1" ht="28.9" customHeight="1" x14ac:dyDescent="0.35">
      <c r="A120" s="136">
        <v>79</v>
      </c>
      <c r="B120"/>
      <c r="C120" s="170"/>
      <c r="D120" s="170"/>
      <c r="E120" s="170"/>
      <c r="F120" s="173">
        <v>7</v>
      </c>
      <c r="G120" s="170" t="s">
        <v>89</v>
      </c>
      <c r="H120" s="38">
        <v>70</v>
      </c>
      <c r="I120" s="38" t="s">
        <v>525</v>
      </c>
      <c r="J120" s="133" t="s">
        <v>526</v>
      </c>
      <c r="K120" s="133" t="s">
        <v>66</v>
      </c>
      <c r="L120" s="198">
        <v>9</v>
      </c>
      <c r="M120" s="199">
        <f t="shared" si="229"/>
        <v>2</v>
      </c>
      <c r="N120" s="198"/>
      <c r="O120" s="199">
        <f t="shared" si="230"/>
        <v>0</v>
      </c>
      <c r="P120" s="198">
        <v>8</v>
      </c>
      <c r="Q120" s="199">
        <f t="shared" si="231"/>
        <v>3</v>
      </c>
      <c r="R120" s="198"/>
      <c r="S120" s="199">
        <f t="shared" si="232"/>
        <v>0</v>
      </c>
      <c r="T120" s="200">
        <v>27.93</v>
      </c>
      <c r="U120" s="198">
        <v>9</v>
      </c>
      <c r="V120" s="199">
        <f t="shared" si="233"/>
        <v>2</v>
      </c>
      <c r="W120" s="200" t="s">
        <v>547</v>
      </c>
      <c r="X120" s="198"/>
      <c r="Y120" s="199">
        <f t="shared" si="234"/>
        <v>0</v>
      </c>
      <c r="Z120" s="200">
        <v>34.72</v>
      </c>
      <c r="AA120" s="198">
        <v>9</v>
      </c>
      <c r="AB120" s="199">
        <f t="shared" si="235"/>
        <v>2</v>
      </c>
      <c r="AC120" s="200">
        <v>29.62</v>
      </c>
      <c r="AD120" s="198">
        <v>9</v>
      </c>
      <c r="AE120" s="199">
        <f t="shared" si="236"/>
        <v>2</v>
      </c>
      <c r="AF120" s="199"/>
      <c r="AG120" s="199"/>
      <c r="AH120" s="199"/>
      <c r="AI120" s="51"/>
      <c r="AJ120" s="153">
        <f t="shared" si="237"/>
        <v>11</v>
      </c>
      <c r="AK120" s="201"/>
      <c r="AL120" s="153">
        <f t="shared" si="238"/>
        <v>11</v>
      </c>
      <c r="AM120" s="153">
        <f t="shared" si="239"/>
        <v>11</v>
      </c>
      <c r="AN120" s="95">
        <f t="shared" si="240"/>
        <v>9</v>
      </c>
      <c r="AO120" s="95">
        <f t="shared" si="241"/>
        <v>0</v>
      </c>
      <c r="AP120" s="95">
        <f t="shared" si="242"/>
        <v>8</v>
      </c>
      <c r="AQ120" s="95">
        <f t="shared" si="243"/>
        <v>0</v>
      </c>
      <c r="AR120" s="95">
        <f t="shared" si="244"/>
        <v>9</v>
      </c>
      <c r="AS120" s="95">
        <f t="shared" si="245"/>
        <v>0</v>
      </c>
      <c r="AT120" s="95">
        <f t="shared" si="246"/>
        <v>9</v>
      </c>
      <c r="AU120" s="95">
        <f t="shared" si="247"/>
        <v>9</v>
      </c>
      <c r="AV120" s="95">
        <f t="shared" si="248"/>
        <v>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 s="69"/>
      <c r="BM120" s="69"/>
    </row>
    <row r="121" spans="1:65" ht="26" x14ac:dyDescent="0.35">
      <c r="A121" s="193">
        <v>78</v>
      </c>
      <c r="B121" s="194"/>
      <c r="C121" s="197"/>
      <c r="D121" s="170"/>
      <c r="E121" s="170"/>
      <c r="F121" s="196">
        <v>7</v>
      </c>
      <c r="G121" s="197" t="s">
        <v>89</v>
      </c>
      <c r="H121" s="38">
        <v>73</v>
      </c>
      <c r="I121" s="38" t="s">
        <v>531</v>
      </c>
      <c r="J121" s="133" t="s">
        <v>532</v>
      </c>
      <c r="K121" s="133" t="s">
        <v>414</v>
      </c>
      <c r="L121" s="198"/>
      <c r="M121" s="199">
        <f t="shared" si="229"/>
        <v>0</v>
      </c>
      <c r="N121" s="198">
        <v>7</v>
      </c>
      <c r="O121" s="199">
        <f t="shared" si="230"/>
        <v>4</v>
      </c>
      <c r="P121" s="198"/>
      <c r="Q121" s="199">
        <f t="shared" si="231"/>
        <v>0</v>
      </c>
      <c r="R121" s="198">
        <v>5</v>
      </c>
      <c r="S121" s="199">
        <f t="shared" si="232"/>
        <v>6</v>
      </c>
      <c r="T121" s="200">
        <v>16.57</v>
      </c>
      <c r="U121" s="198">
        <v>3</v>
      </c>
      <c r="V121" s="199">
        <f t="shared" si="233"/>
        <v>8</v>
      </c>
      <c r="W121" s="200">
        <v>20.97</v>
      </c>
      <c r="X121" s="198">
        <v>4</v>
      </c>
      <c r="Y121" s="199">
        <f t="shared" si="234"/>
        <v>7</v>
      </c>
      <c r="Z121" s="200">
        <v>20.59</v>
      </c>
      <c r="AA121" s="198">
        <v>2</v>
      </c>
      <c r="AB121" s="199">
        <f t="shared" si="235"/>
        <v>9</v>
      </c>
      <c r="AC121" s="200">
        <v>17.97</v>
      </c>
      <c r="AD121" s="198">
        <v>2</v>
      </c>
      <c r="AE121" s="199">
        <f t="shared" si="236"/>
        <v>9</v>
      </c>
      <c r="AF121" s="199"/>
      <c r="AG121" s="199"/>
      <c r="AH121" s="199"/>
      <c r="AI121" s="51"/>
      <c r="AJ121" s="153">
        <f t="shared" si="237"/>
        <v>43</v>
      </c>
      <c r="AK121" s="201"/>
      <c r="AL121" s="153">
        <f t="shared" si="238"/>
        <v>43</v>
      </c>
      <c r="AM121" s="153">
        <f t="shared" si="239"/>
        <v>43</v>
      </c>
      <c r="AN121" s="95">
        <f t="shared" si="240"/>
        <v>0</v>
      </c>
      <c r="AO121" s="95">
        <f t="shared" si="241"/>
        <v>7</v>
      </c>
      <c r="AP121" s="95">
        <f t="shared" si="242"/>
        <v>0</v>
      </c>
      <c r="AQ121" s="95">
        <f t="shared" si="243"/>
        <v>5</v>
      </c>
      <c r="AR121" s="95">
        <f t="shared" si="244"/>
        <v>3</v>
      </c>
      <c r="AS121" s="95">
        <f t="shared" si="245"/>
        <v>4</v>
      </c>
      <c r="AT121" s="95">
        <f t="shared" si="246"/>
        <v>2</v>
      </c>
      <c r="AU121" s="95">
        <f t="shared" si="247"/>
        <v>2</v>
      </c>
      <c r="AV121" s="95">
        <f t="shared" si="248"/>
        <v>0</v>
      </c>
      <c r="AW121" s="194"/>
      <c r="AX121" s="194"/>
      <c r="AY121" s="194"/>
      <c r="AZ121" s="194"/>
      <c r="BA121" s="194"/>
      <c r="BB121" s="194"/>
      <c r="BC121" s="194"/>
      <c r="BD121" s="194"/>
      <c r="BE121" s="194"/>
      <c r="BF121" s="194"/>
      <c r="BG121" s="194"/>
      <c r="BH121" s="194"/>
      <c r="BI121" s="194"/>
      <c r="BJ121" s="194"/>
      <c r="BK121" s="194"/>
      <c r="BL121" s="204"/>
      <c r="BM121" s="204"/>
    </row>
    <row r="122" spans="1:65" ht="26" x14ac:dyDescent="0.35">
      <c r="A122" s="136">
        <v>83</v>
      </c>
      <c r="B122"/>
      <c r="D122" s="172"/>
      <c r="E122" s="183"/>
      <c r="F122" s="173"/>
      <c r="G122" s="170"/>
      <c r="H122" s="38">
        <v>74</v>
      </c>
      <c r="I122" s="38" t="s">
        <v>533</v>
      </c>
      <c r="J122" s="133" t="s">
        <v>534</v>
      </c>
      <c r="K122" s="133" t="s">
        <v>66</v>
      </c>
      <c r="L122" s="198">
        <v>7</v>
      </c>
      <c r="M122" s="199">
        <f t="shared" si="229"/>
        <v>4</v>
      </c>
      <c r="N122" s="198">
        <v>9</v>
      </c>
      <c r="O122" s="199">
        <f t="shared" si="230"/>
        <v>2</v>
      </c>
      <c r="P122" s="198">
        <v>10</v>
      </c>
      <c r="Q122" s="199">
        <f t="shared" si="231"/>
        <v>1</v>
      </c>
      <c r="R122" s="198"/>
      <c r="S122" s="199">
        <f t="shared" si="232"/>
        <v>0</v>
      </c>
      <c r="T122" s="200">
        <v>31.29</v>
      </c>
      <c r="U122" s="198"/>
      <c r="V122" s="199">
        <f t="shared" si="233"/>
        <v>0</v>
      </c>
      <c r="W122" s="200">
        <v>29.63</v>
      </c>
      <c r="X122" s="198">
        <v>7</v>
      </c>
      <c r="Y122" s="199">
        <f t="shared" si="234"/>
        <v>4</v>
      </c>
      <c r="Z122" s="200">
        <v>41.57</v>
      </c>
      <c r="AA122" s="198">
        <v>10</v>
      </c>
      <c r="AB122" s="199">
        <f t="shared" si="235"/>
        <v>1</v>
      </c>
      <c r="AC122" s="200">
        <v>29.97</v>
      </c>
      <c r="AD122" s="198">
        <v>10</v>
      </c>
      <c r="AE122" s="199">
        <f t="shared" si="236"/>
        <v>1</v>
      </c>
      <c r="AF122" s="199"/>
      <c r="AG122" s="199"/>
      <c r="AH122" s="199"/>
      <c r="AI122" s="51"/>
      <c r="AJ122" s="153">
        <f t="shared" si="237"/>
        <v>13</v>
      </c>
      <c r="AK122" s="201"/>
      <c r="AL122" s="153">
        <f t="shared" si="238"/>
        <v>13</v>
      </c>
      <c r="AM122" s="153">
        <f t="shared" si="239"/>
        <v>13</v>
      </c>
      <c r="AN122" s="95">
        <f t="shared" si="240"/>
        <v>7</v>
      </c>
      <c r="AO122" s="95">
        <f t="shared" si="241"/>
        <v>9</v>
      </c>
      <c r="AP122" s="95">
        <f t="shared" si="242"/>
        <v>10</v>
      </c>
      <c r="AQ122" s="95">
        <f t="shared" si="243"/>
        <v>0</v>
      </c>
      <c r="AR122" s="95">
        <f t="shared" si="244"/>
        <v>0</v>
      </c>
      <c r="AS122" s="95">
        <f t="shared" si="245"/>
        <v>7</v>
      </c>
      <c r="AT122" s="95">
        <f t="shared" si="246"/>
        <v>10</v>
      </c>
      <c r="AU122" s="95">
        <f t="shared" si="247"/>
        <v>10</v>
      </c>
      <c r="AV122" s="95">
        <f t="shared" si="248"/>
        <v>0</v>
      </c>
      <c r="BH122"/>
      <c r="BI122"/>
      <c r="BJ122"/>
      <c r="BK122"/>
    </row>
    <row r="123" spans="1:65" x14ac:dyDescent="0.35">
      <c r="B123"/>
      <c r="H123" s="38">
        <v>76</v>
      </c>
      <c r="I123" s="38" t="s">
        <v>537</v>
      </c>
      <c r="J123" s="133" t="s">
        <v>538</v>
      </c>
      <c r="K123" s="133" t="s">
        <v>62</v>
      </c>
      <c r="L123" s="168">
        <v>10</v>
      </c>
      <c r="M123" s="169">
        <f t="shared" si="229"/>
        <v>1</v>
      </c>
      <c r="N123" s="168">
        <v>4</v>
      </c>
      <c r="O123" s="169">
        <f t="shared" si="230"/>
        <v>7</v>
      </c>
      <c r="P123" s="168"/>
      <c r="Q123" s="169">
        <f t="shared" si="231"/>
        <v>0</v>
      </c>
      <c r="R123" s="168">
        <v>3</v>
      </c>
      <c r="S123" s="169">
        <f t="shared" si="232"/>
        <v>8</v>
      </c>
      <c r="T123" s="30">
        <v>18.62</v>
      </c>
      <c r="U123" s="168">
        <v>4</v>
      </c>
      <c r="V123" s="169">
        <f t="shared" si="233"/>
        <v>7</v>
      </c>
      <c r="W123" s="30">
        <v>28.96</v>
      </c>
      <c r="X123" s="168">
        <v>6</v>
      </c>
      <c r="Y123" s="169">
        <f t="shared" si="234"/>
        <v>5</v>
      </c>
      <c r="Z123" s="30" t="s">
        <v>547</v>
      </c>
      <c r="AA123" s="168"/>
      <c r="AB123" s="169">
        <f t="shared" si="235"/>
        <v>0</v>
      </c>
      <c r="AC123" s="30">
        <v>21</v>
      </c>
      <c r="AD123" s="168">
        <v>5</v>
      </c>
      <c r="AE123" s="169">
        <f t="shared" si="236"/>
        <v>6</v>
      </c>
      <c r="AF123" s="169"/>
      <c r="AG123" s="169"/>
      <c r="AH123" s="169"/>
      <c r="AI123" s="51"/>
      <c r="AJ123" s="153">
        <f t="shared" si="237"/>
        <v>34</v>
      </c>
      <c r="AK123" s="201"/>
      <c r="AL123" s="153">
        <f t="shared" si="238"/>
        <v>34</v>
      </c>
      <c r="AM123" s="153">
        <f t="shared" si="239"/>
        <v>34</v>
      </c>
      <c r="AN123" s="95">
        <f t="shared" si="240"/>
        <v>10</v>
      </c>
      <c r="AO123" s="95">
        <f t="shared" si="241"/>
        <v>4</v>
      </c>
      <c r="AP123" s="95">
        <f t="shared" si="242"/>
        <v>0</v>
      </c>
      <c r="AQ123" s="95">
        <f t="shared" si="243"/>
        <v>3</v>
      </c>
      <c r="AR123" s="95">
        <f t="shared" si="244"/>
        <v>4</v>
      </c>
      <c r="AS123" s="95">
        <f t="shared" si="245"/>
        <v>6</v>
      </c>
      <c r="AT123" s="95">
        <f t="shared" si="246"/>
        <v>0</v>
      </c>
      <c r="AU123" s="95">
        <f t="shared" si="247"/>
        <v>5</v>
      </c>
      <c r="AV123" s="95">
        <f t="shared" si="248"/>
        <v>0</v>
      </c>
      <c r="BH123"/>
      <c r="BI123"/>
      <c r="BJ123"/>
      <c r="BK123"/>
    </row>
    <row r="124" spans="1:65" x14ac:dyDescent="0.35">
      <c r="B124"/>
      <c r="H124" s="38">
        <v>77</v>
      </c>
      <c r="I124" s="38" t="s">
        <v>539</v>
      </c>
      <c r="J124" s="133" t="s">
        <v>540</v>
      </c>
      <c r="K124" s="133" t="s">
        <v>51</v>
      </c>
      <c r="L124" s="198">
        <v>1</v>
      </c>
      <c r="M124" s="199">
        <f t="shared" si="229"/>
        <v>10</v>
      </c>
      <c r="N124" s="198">
        <v>8</v>
      </c>
      <c r="O124" s="199">
        <f t="shared" si="230"/>
        <v>3</v>
      </c>
      <c r="P124" s="198">
        <v>4</v>
      </c>
      <c r="Q124" s="199">
        <f t="shared" si="231"/>
        <v>7</v>
      </c>
      <c r="R124" s="198">
        <v>1</v>
      </c>
      <c r="S124" s="199">
        <f t="shared" si="232"/>
        <v>10</v>
      </c>
      <c r="T124" s="200">
        <v>24.69</v>
      </c>
      <c r="U124" s="198">
        <v>7</v>
      </c>
      <c r="V124" s="199">
        <f t="shared" si="233"/>
        <v>4</v>
      </c>
      <c r="W124" s="200">
        <v>29.94</v>
      </c>
      <c r="X124" s="198">
        <v>8</v>
      </c>
      <c r="Y124" s="199">
        <f t="shared" si="234"/>
        <v>3</v>
      </c>
      <c r="Z124" s="200">
        <v>28.22</v>
      </c>
      <c r="AA124" s="198">
        <v>6</v>
      </c>
      <c r="AB124" s="199">
        <f t="shared" si="235"/>
        <v>5</v>
      </c>
      <c r="AC124" s="200" t="s">
        <v>548</v>
      </c>
      <c r="AD124" s="198">
        <v>6</v>
      </c>
      <c r="AE124" s="199">
        <f t="shared" si="236"/>
        <v>5</v>
      </c>
      <c r="AF124" s="199"/>
      <c r="AG124" s="199"/>
      <c r="AH124" s="199"/>
      <c r="AI124" s="51"/>
      <c r="AJ124" s="153">
        <f t="shared" si="237"/>
        <v>47</v>
      </c>
      <c r="AK124" s="201"/>
      <c r="AL124" s="153">
        <f t="shared" si="238"/>
        <v>47</v>
      </c>
      <c r="AM124" s="153">
        <f t="shared" si="239"/>
        <v>47</v>
      </c>
      <c r="AN124" s="95">
        <f t="shared" si="240"/>
        <v>1</v>
      </c>
      <c r="AO124" s="95">
        <f t="shared" si="241"/>
        <v>8</v>
      </c>
      <c r="AP124" s="95">
        <f t="shared" si="242"/>
        <v>4</v>
      </c>
      <c r="AQ124" s="95">
        <f t="shared" si="243"/>
        <v>1</v>
      </c>
      <c r="AR124" s="95">
        <f t="shared" si="244"/>
        <v>7</v>
      </c>
      <c r="AS124" s="95">
        <f t="shared" si="245"/>
        <v>8</v>
      </c>
      <c r="AT124" s="95">
        <f t="shared" si="246"/>
        <v>6</v>
      </c>
      <c r="AU124" s="95">
        <f t="shared" si="247"/>
        <v>6</v>
      </c>
      <c r="AV124" s="95">
        <f t="shared" si="248"/>
        <v>0</v>
      </c>
    </row>
    <row r="125" spans="1:65" x14ac:dyDescent="0.35">
      <c r="B125"/>
      <c r="H125" s="38">
        <v>78</v>
      </c>
      <c r="I125" s="38" t="s">
        <v>541</v>
      </c>
      <c r="J125" s="133" t="s">
        <v>542</v>
      </c>
      <c r="K125" s="133" t="s">
        <v>543</v>
      </c>
      <c r="L125" s="198">
        <v>3</v>
      </c>
      <c r="M125" s="199">
        <f t="shared" si="229"/>
        <v>8</v>
      </c>
      <c r="N125" s="198">
        <v>3</v>
      </c>
      <c r="O125" s="199">
        <f t="shared" si="230"/>
        <v>8</v>
      </c>
      <c r="P125" s="198">
        <v>3</v>
      </c>
      <c r="Q125" s="199">
        <f t="shared" si="231"/>
        <v>8</v>
      </c>
      <c r="R125" s="198"/>
      <c r="S125" s="199">
        <f t="shared" si="232"/>
        <v>0</v>
      </c>
      <c r="T125" s="200">
        <v>21.91</v>
      </c>
      <c r="U125" s="198">
        <v>5</v>
      </c>
      <c r="V125" s="199">
        <f t="shared" si="233"/>
        <v>6</v>
      </c>
      <c r="W125" s="200">
        <v>17.09</v>
      </c>
      <c r="X125" s="198">
        <v>3</v>
      </c>
      <c r="Y125" s="199">
        <f t="shared" si="234"/>
        <v>8</v>
      </c>
      <c r="Z125" s="200">
        <v>26.25</v>
      </c>
      <c r="AA125" s="198">
        <v>5</v>
      </c>
      <c r="AB125" s="199">
        <f t="shared" si="235"/>
        <v>6</v>
      </c>
      <c r="AC125" s="200">
        <v>24.57</v>
      </c>
      <c r="AD125" s="198">
        <v>7</v>
      </c>
      <c r="AE125" s="199">
        <f t="shared" si="236"/>
        <v>4</v>
      </c>
      <c r="AF125" s="199"/>
      <c r="AG125" s="199"/>
      <c r="AH125" s="199"/>
      <c r="AI125" s="51"/>
      <c r="AJ125" s="153">
        <f t="shared" si="237"/>
        <v>48</v>
      </c>
      <c r="AK125" s="201"/>
      <c r="AL125" s="153">
        <f t="shared" si="238"/>
        <v>48</v>
      </c>
      <c r="AM125" s="153">
        <f t="shared" si="239"/>
        <v>48</v>
      </c>
      <c r="AN125" s="95">
        <f t="shared" si="240"/>
        <v>3</v>
      </c>
      <c r="AO125" s="95">
        <f t="shared" si="241"/>
        <v>3</v>
      </c>
      <c r="AP125" s="95">
        <f t="shared" si="242"/>
        <v>3</v>
      </c>
      <c r="AQ125" s="95">
        <f t="shared" si="243"/>
        <v>0</v>
      </c>
      <c r="AR125" s="95">
        <f t="shared" si="244"/>
        <v>5</v>
      </c>
      <c r="AS125" s="95">
        <f t="shared" si="245"/>
        <v>3</v>
      </c>
      <c r="AT125" s="95">
        <f t="shared" si="246"/>
        <v>5</v>
      </c>
      <c r="AU125" s="95">
        <f t="shared" si="247"/>
        <v>7</v>
      </c>
      <c r="AV125" s="95">
        <f t="shared" si="248"/>
        <v>0</v>
      </c>
    </row>
    <row r="126" spans="1:65" x14ac:dyDescent="0.35">
      <c r="B126"/>
      <c r="H126" s="38"/>
      <c r="I126" s="38"/>
      <c r="J126" s="133"/>
      <c r="K126" s="133"/>
      <c r="L126" s="198"/>
      <c r="M126" s="199">
        <f t="shared" ref="M126:M134" si="249">IF(L126=0,,IF(L126&gt;10,,11-(L126)))</f>
        <v>0</v>
      </c>
      <c r="N126" s="198"/>
      <c r="O126" s="199">
        <f t="shared" ref="O126:O134" si="250">IF(N126=0,,IF(N126&gt;10,,11-(N126)))</f>
        <v>0</v>
      </c>
      <c r="P126" s="198"/>
      <c r="Q126" s="199">
        <f t="shared" ref="Q126:Q134" si="251">IF(P126=0,,IF(P126&gt;10,,11-(P126)))</f>
        <v>0</v>
      </c>
      <c r="R126" s="198"/>
      <c r="S126" s="199">
        <f t="shared" ref="S126:S134" si="252">IF(R126=0,,IF(R126&gt;10,,11-(R126)))</f>
        <v>0</v>
      </c>
      <c r="T126" s="200"/>
      <c r="U126" s="198"/>
      <c r="V126" s="199">
        <f t="shared" ref="V126:V134" si="253">IF(U126=0,,IF(U126&gt;10,,11-(U126)))</f>
        <v>0</v>
      </c>
      <c r="W126" s="200"/>
      <c r="X126" s="198"/>
      <c r="Y126" s="199">
        <f t="shared" ref="Y126:Y134" si="254">IF(X126=0,,IF(X126&gt;10,,11-(X126)))</f>
        <v>0</v>
      </c>
      <c r="Z126" s="200"/>
      <c r="AA126" s="198"/>
      <c r="AB126" s="199">
        <f t="shared" ref="AB126:AB134" si="255">IF(AA126=0,,IF(AA126&gt;10,,11-(AA126)))</f>
        <v>0</v>
      </c>
      <c r="AC126" s="200"/>
      <c r="AD126" s="198"/>
      <c r="AE126" s="199">
        <f t="shared" ref="AE126:AE134" si="256">IF(AD126=0,,IF(AD126&gt;10,,11-(AD126)))</f>
        <v>0</v>
      </c>
      <c r="AF126" s="199"/>
      <c r="AG126" s="199"/>
      <c r="AH126" s="199"/>
      <c r="AI126" s="51"/>
      <c r="AJ126" s="153">
        <f t="shared" ref="AJ126:AJ134" si="257">M126+O126+Q126+V126+Y126+AB126+AE126+S126+AH126</f>
        <v>0</v>
      </c>
      <c r="AK126" s="201"/>
      <c r="AL126" s="153">
        <f t="shared" ref="AL126:AL134" si="258">M126+O126+Q126+V126+Y126+AB126+AE126+S126</f>
        <v>0</v>
      </c>
      <c r="AM126" s="153">
        <f t="shared" ref="AM126:AM134" si="259">M126+O126+Q126+V126+Y126+AB126+AE126+S126+AH126</f>
        <v>0</v>
      </c>
      <c r="AN126" s="95">
        <f t="shared" ref="AN126:AN134" si="260">L126</f>
        <v>0</v>
      </c>
      <c r="AO126" s="95">
        <f t="shared" ref="AO126:AO134" si="261">N126</f>
        <v>0</v>
      </c>
      <c r="AP126" s="95">
        <f t="shared" ref="AP126:AP134" si="262">P126</f>
        <v>0</v>
      </c>
      <c r="AQ126" s="95">
        <f t="shared" ref="AQ126:AQ134" si="263">R126</f>
        <v>0</v>
      </c>
      <c r="AR126" s="95">
        <f t="shared" ref="AR126:AR134" si="264">U126</f>
        <v>0</v>
      </c>
      <c r="AS126" s="95">
        <f t="shared" ref="AS126:AS134" si="265">X126</f>
        <v>0</v>
      </c>
      <c r="AT126" s="95">
        <f t="shared" ref="AT126:AT134" si="266">AA126</f>
        <v>0</v>
      </c>
      <c r="AU126" s="95">
        <f t="shared" ref="AU126:AU134" si="267">AD126</f>
        <v>0</v>
      </c>
      <c r="AV126" s="95">
        <f t="shared" ref="AV126:AV134" si="268">AG126</f>
        <v>0</v>
      </c>
    </row>
    <row r="127" spans="1:65" x14ac:dyDescent="0.35">
      <c r="B127"/>
      <c r="H127" s="38"/>
      <c r="I127" s="38"/>
      <c r="J127" s="133"/>
      <c r="K127" s="133"/>
      <c r="L127" s="168"/>
      <c r="M127" s="169">
        <f t="shared" si="249"/>
        <v>0</v>
      </c>
      <c r="N127" s="168"/>
      <c r="O127" s="169">
        <f t="shared" si="250"/>
        <v>0</v>
      </c>
      <c r="P127" s="168"/>
      <c r="Q127" s="169">
        <f t="shared" si="251"/>
        <v>0</v>
      </c>
      <c r="R127" s="168"/>
      <c r="S127" s="169">
        <f t="shared" si="252"/>
        <v>0</v>
      </c>
      <c r="T127" s="30"/>
      <c r="U127" s="168"/>
      <c r="V127" s="169">
        <f t="shared" si="253"/>
        <v>0</v>
      </c>
      <c r="W127" s="30"/>
      <c r="X127" s="168"/>
      <c r="Y127" s="169">
        <f t="shared" si="254"/>
        <v>0</v>
      </c>
      <c r="Z127" s="30"/>
      <c r="AA127" s="168"/>
      <c r="AB127" s="169">
        <f t="shared" si="255"/>
        <v>0</v>
      </c>
      <c r="AC127" s="30"/>
      <c r="AD127" s="168"/>
      <c r="AE127" s="169">
        <f t="shared" si="256"/>
        <v>0</v>
      </c>
      <c r="AF127" s="169"/>
      <c r="AG127" s="169"/>
      <c r="AH127" s="169"/>
      <c r="AI127" s="51"/>
      <c r="AJ127" s="153">
        <f t="shared" si="257"/>
        <v>0</v>
      </c>
      <c r="AK127" s="201"/>
      <c r="AL127" s="153">
        <f t="shared" si="258"/>
        <v>0</v>
      </c>
      <c r="AM127" s="153">
        <f t="shared" si="259"/>
        <v>0</v>
      </c>
      <c r="AN127" s="95">
        <f t="shared" si="260"/>
        <v>0</v>
      </c>
      <c r="AO127" s="95">
        <f t="shared" si="261"/>
        <v>0</v>
      </c>
      <c r="AP127" s="95">
        <f t="shared" si="262"/>
        <v>0</v>
      </c>
      <c r="AQ127" s="95">
        <f t="shared" si="263"/>
        <v>0</v>
      </c>
      <c r="AR127" s="95">
        <f t="shared" si="264"/>
        <v>0</v>
      </c>
      <c r="AS127" s="95">
        <f t="shared" si="265"/>
        <v>0</v>
      </c>
      <c r="AT127" s="95">
        <f t="shared" si="266"/>
        <v>0</v>
      </c>
      <c r="AU127" s="95">
        <f t="shared" si="267"/>
        <v>0</v>
      </c>
      <c r="AV127" s="95">
        <f t="shared" si="268"/>
        <v>0</v>
      </c>
    </row>
    <row r="128" spans="1:65" x14ac:dyDescent="0.35">
      <c r="B128"/>
      <c r="H128" s="38"/>
      <c r="I128" s="38"/>
      <c r="J128" s="133"/>
      <c r="K128" s="133"/>
      <c r="L128" s="198"/>
      <c r="M128" s="199">
        <f t="shared" si="249"/>
        <v>0</v>
      </c>
      <c r="N128" s="198"/>
      <c r="O128" s="199">
        <f t="shared" si="250"/>
        <v>0</v>
      </c>
      <c r="P128" s="198"/>
      <c r="Q128" s="199">
        <f t="shared" si="251"/>
        <v>0</v>
      </c>
      <c r="R128" s="198"/>
      <c r="S128" s="199">
        <f t="shared" si="252"/>
        <v>0</v>
      </c>
      <c r="T128" s="200"/>
      <c r="U128" s="198"/>
      <c r="V128" s="199">
        <f t="shared" si="253"/>
        <v>0</v>
      </c>
      <c r="W128" s="200"/>
      <c r="X128" s="198"/>
      <c r="Y128" s="199">
        <f t="shared" si="254"/>
        <v>0</v>
      </c>
      <c r="Z128" s="200"/>
      <c r="AA128" s="198"/>
      <c r="AB128" s="199">
        <f t="shared" si="255"/>
        <v>0</v>
      </c>
      <c r="AC128" s="200"/>
      <c r="AD128" s="198"/>
      <c r="AE128" s="199">
        <f t="shared" si="256"/>
        <v>0</v>
      </c>
      <c r="AF128" s="199"/>
      <c r="AG128" s="199"/>
      <c r="AH128" s="199"/>
      <c r="AI128" s="51"/>
      <c r="AJ128" s="153">
        <f t="shared" si="257"/>
        <v>0</v>
      </c>
      <c r="AK128" s="201"/>
      <c r="AL128" s="153">
        <f t="shared" si="258"/>
        <v>0</v>
      </c>
      <c r="AM128" s="153">
        <f t="shared" si="259"/>
        <v>0</v>
      </c>
      <c r="AN128" s="95">
        <f t="shared" si="260"/>
        <v>0</v>
      </c>
      <c r="AO128" s="95">
        <f t="shared" si="261"/>
        <v>0</v>
      </c>
      <c r="AP128" s="95">
        <f t="shared" si="262"/>
        <v>0</v>
      </c>
      <c r="AQ128" s="95">
        <f t="shared" si="263"/>
        <v>0</v>
      </c>
      <c r="AR128" s="95">
        <f t="shared" si="264"/>
        <v>0</v>
      </c>
      <c r="AS128" s="95">
        <f t="shared" si="265"/>
        <v>0</v>
      </c>
      <c r="AT128" s="95">
        <f t="shared" si="266"/>
        <v>0</v>
      </c>
      <c r="AU128" s="95">
        <f t="shared" si="267"/>
        <v>0</v>
      </c>
      <c r="AV128" s="95">
        <f t="shared" si="268"/>
        <v>0</v>
      </c>
    </row>
    <row r="129" spans="2:48" x14ac:dyDescent="0.35">
      <c r="B129"/>
      <c r="H129" s="38"/>
      <c r="I129" s="38"/>
      <c r="J129" s="133"/>
      <c r="K129" s="133"/>
      <c r="L129" s="198"/>
      <c r="M129" s="199">
        <f t="shared" si="249"/>
        <v>0</v>
      </c>
      <c r="N129" s="198"/>
      <c r="O129" s="199">
        <f t="shared" si="250"/>
        <v>0</v>
      </c>
      <c r="P129" s="198"/>
      <c r="Q129" s="199">
        <f t="shared" si="251"/>
        <v>0</v>
      </c>
      <c r="R129" s="198"/>
      <c r="S129" s="199">
        <f t="shared" si="252"/>
        <v>0</v>
      </c>
      <c r="T129" s="200"/>
      <c r="U129" s="198"/>
      <c r="V129" s="199">
        <f t="shared" si="253"/>
        <v>0</v>
      </c>
      <c r="W129" s="200"/>
      <c r="X129" s="198"/>
      <c r="Y129" s="199">
        <f t="shared" si="254"/>
        <v>0</v>
      </c>
      <c r="Z129" s="200"/>
      <c r="AA129" s="198"/>
      <c r="AB129" s="199">
        <f t="shared" si="255"/>
        <v>0</v>
      </c>
      <c r="AC129" s="200"/>
      <c r="AD129" s="198"/>
      <c r="AE129" s="199">
        <f t="shared" si="256"/>
        <v>0</v>
      </c>
      <c r="AF129" s="199"/>
      <c r="AG129" s="199"/>
      <c r="AH129" s="199"/>
      <c r="AI129" s="51"/>
      <c r="AJ129" s="153">
        <f t="shared" si="257"/>
        <v>0</v>
      </c>
      <c r="AK129" s="201"/>
      <c r="AL129" s="153">
        <f t="shared" si="258"/>
        <v>0</v>
      </c>
      <c r="AM129" s="153">
        <f t="shared" si="259"/>
        <v>0</v>
      </c>
      <c r="AN129" s="95">
        <f t="shared" si="260"/>
        <v>0</v>
      </c>
      <c r="AO129" s="95">
        <f t="shared" si="261"/>
        <v>0</v>
      </c>
      <c r="AP129" s="95">
        <f t="shared" si="262"/>
        <v>0</v>
      </c>
      <c r="AQ129" s="95">
        <f t="shared" si="263"/>
        <v>0</v>
      </c>
      <c r="AR129" s="95">
        <f t="shared" si="264"/>
        <v>0</v>
      </c>
      <c r="AS129" s="95">
        <f t="shared" si="265"/>
        <v>0</v>
      </c>
      <c r="AT129" s="95">
        <f t="shared" si="266"/>
        <v>0</v>
      </c>
      <c r="AU129" s="95">
        <f t="shared" si="267"/>
        <v>0</v>
      </c>
      <c r="AV129" s="95">
        <f t="shared" si="268"/>
        <v>0</v>
      </c>
    </row>
    <row r="130" spans="2:48" x14ac:dyDescent="0.35">
      <c r="B130"/>
      <c r="H130" s="38"/>
      <c r="I130" s="38"/>
      <c r="J130" s="133"/>
      <c r="K130" s="133"/>
      <c r="L130" s="198"/>
      <c r="M130" s="199">
        <f t="shared" si="249"/>
        <v>0</v>
      </c>
      <c r="N130" s="198"/>
      <c r="O130" s="199">
        <f t="shared" si="250"/>
        <v>0</v>
      </c>
      <c r="P130" s="198"/>
      <c r="Q130" s="199">
        <f t="shared" si="251"/>
        <v>0</v>
      </c>
      <c r="R130" s="198"/>
      <c r="S130" s="199">
        <f t="shared" si="252"/>
        <v>0</v>
      </c>
      <c r="T130" s="200"/>
      <c r="U130" s="198"/>
      <c r="V130" s="199">
        <f t="shared" si="253"/>
        <v>0</v>
      </c>
      <c r="W130" s="200"/>
      <c r="X130" s="198"/>
      <c r="Y130" s="199">
        <f t="shared" si="254"/>
        <v>0</v>
      </c>
      <c r="Z130" s="200"/>
      <c r="AA130" s="198"/>
      <c r="AB130" s="199">
        <f t="shared" si="255"/>
        <v>0</v>
      </c>
      <c r="AC130" s="200"/>
      <c r="AD130" s="198"/>
      <c r="AE130" s="199">
        <f t="shared" si="256"/>
        <v>0</v>
      </c>
      <c r="AF130" s="199"/>
      <c r="AG130" s="199"/>
      <c r="AH130" s="199"/>
      <c r="AI130" s="51"/>
      <c r="AJ130" s="153">
        <f t="shared" si="257"/>
        <v>0</v>
      </c>
      <c r="AK130" s="201"/>
      <c r="AL130" s="153">
        <f t="shared" si="258"/>
        <v>0</v>
      </c>
      <c r="AM130" s="153">
        <f t="shared" si="259"/>
        <v>0</v>
      </c>
      <c r="AN130" s="95">
        <f t="shared" si="260"/>
        <v>0</v>
      </c>
      <c r="AO130" s="95">
        <f t="shared" si="261"/>
        <v>0</v>
      </c>
      <c r="AP130" s="95">
        <f t="shared" si="262"/>
        <v>0</v>
      </c>
      <c r="AQ130" s="95">
        <f t="shared" si="263"/>
        <v>0</v>
      </c>
      <c r="AR130" s="95">
        <f t="shared" si="264"/>
        <v>0</v>
      </c>
      <c r="AS130" s="95">
        <f t="shared" si="265"/>
        <v>0</v>
      </c>
      <c r="AT130" s="95">
        <f t="shared" si="266"/>
        <v>0</v>
      </c>
      <c r="AU130" s="95">
        <f t="shared" si="267"/>
        <v>0</v>
      </c>
      <c r="AV130" s="95">
        <f t="shared" si="268"/>
        <v>0</v>
      </c>
    </row>
    <row r="131" spans="2:48" x14ac:dyDescent="0.35">
      <c r="B131"/>
      <c r="H131" s="38"/>
      <c r="I131" s="38"/>
      <c r="J131" s="133"/>
      <c r="K131" s="133"/>
      <c r="L131" s="168"/>
      <c r="M131" s="169">
        <f t="shared" si="249"/>
        <v>0</v>
      </c>
      <c r="N131" s="168"/>
      <c r="O131" s="169">
        <f t="shared" si="250"/>
        <v>0</v>
      </c>
      <c r="P131" s="168"/>
      <c r="Q131" s="169">
        <f t="shared" si="251"/>
        <v>0</v>
      </c>
      <c r="R131" s="168"/>
      <c r="S131" s="169">
        <f t="shared" si="252"/>
        <v>0</v>
      </c>
      <c r="T131" s="30"/>
      <c r="U131" s="168"/>
      <c r="V131" s="169">
        <f t="shared" si="253"/>
        <v>0</v>
      </c>
      <c r="W131" s="30"/>
      <c r="X131" s="168"/>
      <c r="Y131" s="169">
        <f t="shared" si="254"/>
        <v>0</v>
      </c>
      <c r="Z131" s="30"/>
      <c r="AA131" s="168"/>
      <c r="AB131" s="169">
        <f t="shared" si="255"/>
        <v>0</v>
      </c>
      <c r="AC131" s="30"/>
      <c r="AD131" s="168"/>
      <c r="AE131" s="169">
        <f t="shared" si="256"/>
        <v>0</v>
      </c>
      <c r="AF131" s="169"/>
      <c r="AG131" s="169"/>
      <c r="AH131" s="169"/>
      <c r="AI131" s="51"/>
      <c r="AJ131" s="153">
        <f t="shared" si="257"/>
        <v>0</v>
      </c>
      <c r="AK131" s="201"/>
      <c r="AL131" s="153">
        <f t="shared" si="258"/>
        <v>0</v>
      </c>
      <c r="AM131" s="153">
        <f t="shared" si="259"/>
        <v>0</v>
      </c>
      <c r="AN131" s="95">
        <f t="shared" si="260"/>
        <v>0</v>
      </c>
      <c r="AO131" s="95">
        <f t="shared" si="261"/>
        <v>0</v>
      </c>
      <c r="AP131" s="95">
        <f t="shared" si="262"/>
        <v>0</v>
      </c>
      <c r="AQ131" s="95">
        <f t="shared" si="263"/>
        <v>0</v>
      </c>
      <c r="AR131" s="95">
        <f t="shared" si="264"/>
        <v>0</v>
      </c>
      <c r="AS131" s="95">
        <f t="shared" si="265"/>
        <v>0</v>
      </c>
      <c r="AT131" s="95">
        <f t="shared" si="266"/>
        <v>0</v>
      </c>
      <c r="AU131" s="95">
        <f t="shared" si="267"/>
        <v>0</v>
      </c>
      <c r="AV131" s="95">
        <f t="shared" si="268"/>
        <v>0</v>
      </c>
    </row>
    <row r="132" spans="2:48" x14ac:dyDescent="0.35">
      <c r="B132"/>
      <c r="H132" s="38"/>
      <c r="I132" s="38"/>
      <c r="J132" s="133"/>
      <c r="K132" s="133"/>
      <c r="L132" s="198"/>
      <c r="M132" s="199">
        <f t="shared" si="249"/>
        <v>0</v>
      </c>
      <c r="N132" s="198"/>
      <c r="O132" s="199">
        <f t="shared" si="250"/>
        <v>0</v>
      </c>
      <c r="P132" s="198"/>
      <c r="Q132" s="199">
        <f t="shared" si="251"/>
        <v>0</v>
      </c>
      <c r="R132" s="198"/>
      <c r="S132" s="199">
        <f t="shared" si="252"/>
        <v>0</v>
      </c>
      <c r="T132" s="200"/>
      <c r="U132" s="198"/>
      <c r="V132" s="199">
        <f t="shared" si="253"/>
        <v>0</v>
      </c>
      <c r="W132" s="200"/>
      <c r="X132" s="198"/>
      <c r="Y132" s="199">
        <f t="shared" si="254"/>
        <v>0</v>
      </c>
      <c r="Z132" s="200"/>
      <c r="AA132" s="198"/>
      <c r="AB132" s="199">
        <f t="shared" si="255"/>
        <v>0</v>
      </c>
      <c r="AC132" s="200"/>
      <c r="AD132" s="198"/>
      <c r="AE132" s="199">
        <f t="shared" si="256"/>
        <v>0</v>
      </c>
      <c r="AF132" s="199"/>
      <c r="AG132" s="199"/>
      <c r="AH132" s="199"/>
      <c r="AI132" s="51"/>
      <c r="AJ132" s="153">
        <f t="shared" si="257"/>
        <v>0</v>
      </c>
      <c r="AK132" s="201"/>
      <c r="AL132" s="153">
        <f t="shared" si="258"/>
        <v>0</v>
      </c>
      <c r="AM132" s="153">
        <f t="shared" si="259"/>
        <v>0</v>
      </c>
      <c r="AN132" s="95">
        <f t="shared" si="260"/>
        <v>0</v>
      </c>
      <c r="AO132" s="95">
        <f t="shared" si="261"/>
        <v>0</v>
      </c>
      <c r="AP132" s="95">
        <f t="shared" si="262"/>
        <v>0</v>
      </c>
      <c r="AQ132" s="95">
        <f t="shared" si="263"/>
        <v>0</v>
      </c>
      <c r="AR132" s="95">
        <f t="shared" si="264"/>
        <v>0</v>
      </c>
      <c r="AS132" s="95">
        <f t="shared" si="265"/>
        <v>0</v>
      </c>
      <c r="AT132" s="95">
        <f t="shared" si="266"/>
        <v>0</v>
      </c>
      <c r="AU132" s="95">
        <f t="shared" si="267"/>
        <v>0</v>
      </c>
      <c r="AV132" s="95">
        <f t="shared" si="268"/>
        <v>0</v>
      </c>
    </row>
    <row r="133" spans="2:48" x14ac:dyDescent="0.35">
      <c r="B133"/>
      <c r="H133" s="38"/>
      <c r="I133" s="38"/>
      <c r="J133" s="133"/>
      <c r="K133" s="133"/>
      <c r="L133" s="198"/>
      <c r="M133" s="199">
        <f t="shared" si="249"/>
        <v>0</v>
      </c>
      <c r="N133" s="198"/>
      <c r="O133" s="199">
        <f t="shared" si="250"/>
        <v>0</v>
      </c>
      <c r="P133" s="198"/>
      <c r="Q133" s="199">
        <f t="shared" si="251"/>
        <v>0</v>
      </c>
      <c r="R133" s="198"/>
      <c r="S133" s="199">
        <f t="shared" si="252"/>
        <v>0</v>
      </c>
      <c r="T133" s="200"/>
      <c r="U133" s="198"/>
      <c r="V133" s="199">
        <f t="shared" si="253"/>
        <v>0</v>
      </c>
      <c r="W133" s="200"/>
      <c r="X133" s="198"/>
      <c r="Y133" s="199">
        <f t="shared" si="254"/>
        <v>0</v>
      </c>
      <c r="Z133" s="200"/>
      <c r="AA133" s="198"/>
      <c r="AB133" s="199">
        <f t="shared" si="255"/>
        <v>0</v>
      </c>
      <c r="AC133" s="200"/>
      <c r="AD133" s="198"/>
      <c r="AE133" s="199">
        <f t="shared" si="256"/>
        <v>0</v>
      </c>
      <c r="AF133" s="199"/>
      <c r="AG133" s="199"/>
      <c r="AH133" s="199"/>
      <c r="AI133" s="51"/>
      <c r="AJ133" s="153">
        <f t="shared" si="257"/>
        <v>0</v>
      </c>
      <c r="AK133" s="201"/>
      <c r="AL133" s="153">
        <f t="shared" si="258"/>
        <v>0</v>
      </c>
      <c r="AM133" s="153">
        <f t="shared" si="259"/>
        <v>0</v>
      </c>
      <c r="AN133" s="95">
        <f t="shared" si="260"/>
        <v>0</v>
      </c>
      <c r="AO133" s="95">
        <f t="shared" si="261"/>
        <v>0</v>
      </c>
      <c r="AP133" s="95">
        <f t="shared" si="262"/>
        <v>0</v>
      </c>
      <c r="AQ133" s="95">
        <f t="shared" si="263"/>
        <v>0</v>
      </c>
      <c r="AR133" s="95">
        <f t="shared" si="264"/>
        <v>0</v>
      </c>
      <c r="AS133" s="95">
        <f t="shared" si="265"/>
        <v>0</v>
      </c>
      <c r="AT133" s="95">
        <f t="shared" si="266"/>
        <v>0</v>
      </c>
      <c r="AU133" s="95">
        <f t="shared" si="267"/>
        <v>0</v>
      </c>
      <c r="AV133" s="95">
        <f t="shared" si="268"/>
        <v>0</v>
      </c>
    </row>
    <row r="134" spans="2:48" x14ac:dyDescent="0.35">
      <c r="B134"/>
      <c r="H134" s="38"/>
      <c r="I134" s="38"/>
      <c r="J134" s="133"/>
      <c r="K134" s="133"/>
      <c r="L134" s="198"/>
      <c r="M134" s="199">
        <f t="shared" si="249"/>
        <v>0</v>
      </c>
      <c r="N134" s="198"/>
      <c r="O134" s="199">
        <f t="shared" si="250"/>
        <v>0</v>
      </c>
      <c r="P134" s="198"/>
      <c r="Q134" s="199">
        <f t="shared" si="251"/>
        <v>0</v>
      </c>
      <c r="R134" s="198"/>
      <c r="S134" s="199">
        <f t="shared" si="252"/>
        <v>0</v>
      </c>
      <c r="T134" s="200"/>
      <c r="U134" s="198"/>
      <c r="V134" s="199">
        <f t="shared" si="253"/>
        <v>0</v>
      </c>
      <c r="W134" s="200"/>
      <c r="X134" s="198"/>
      <c r="Y134" s="199">
        <f t="shared" si="254"/>
        <v>0</v>
      </c>
      <c r="Z134" s="200"/>
      <c r="AA134" s="198"/>
      <c r="AB134" s="199">
        <f t="shared" si="255"/>
        <v>0</v>
      </c>
      <c r="AC134" s="200"/>
      <c r="AD134" s="198"/>
      <c r="AE134" s="199">
        <f t="shared" si="256"/>
        <v>0</v>
      </c>
      <c r="AF134" s="199"/>
      <c r="AG134" s="199"/>
      <c r="AH134" s="199"/>
      <c r="AI134" s="51"/>
      <c r="AJ134" s="153">
        <f t="shared" si="257"/>
        <v>0</v>
      </c>
      <c r="AK134" s="201"/>
      <c r="AL134" s="153">
        <f t="shared" si="258"/>
        <v>0</v>
      </c>
      <c r="AM134" s="153">
        <f t="shared" si="259"/>
        <v>0</v>
      </c>
      <c r="AN134" s="95">
        <f t="shared" si="260"/>
        <v>0</v>
      </c>
      <c r="AO134" s="95">
        <f t="shared" si="261"/>
        <v>0</v>
      </c>
      <c r="AP134" s="95">
        <f t="shared" si="262"/>
        <v>0</v>
      </c>
      <c r="AQ134" s="95">
        <f t="shared" si="263"/>
        <v>0</v>
      </c>
      <c r="AR134" s="95">
        <f t="shared" si="264"/>
        <v>0</v>
      </c>
      <c r="AS134" s="95">
        <f t="shared" si="265"/>
        <v>0</v>
      </c>
      <c r="AT134" s="95">
        <f t="shared" si="266"/>
        <v>0</v>
      </c>
      <c r="AU134" s="95">
        <f t="shared" si="267"/>
        <v>0</v>
      </c>
      <c r="AV134" s="95">
        <f t="shared" si="268"/>
        <v>0</v>
      </c>
    </row>
    <row r="135" spans="2:48" x14ac:dyDescent="0.4">
      <c r="B135"/>
    </row>
    <row r="136" spans="2:48" x14ac:dyDescent="0.4">
      <c r="B136"/>
    </row>
    <row r="137" spans="2:48" x14ac:dyDescent="0.4">
      <c r="B137"/>
    </row>
    <row r="138" spans="2:48" x14ac:dyDescent="0.4">
      <c r="B138"/>
    </row>
  </sheetData>
  <sheetProtection selectLockedCells="1" selectUnlockedCells="1"/>
  <sortState xmlns:xlrd2="http://schemas.microsoft.com/office/spreadsheetml/2017/richdata2" ref="A91:BM103">
    <sortCondition descending="1" ref="AJ91:AJ103"/>
  </sortState>
  <mergeCells count="26">
    <mergeCell ref="T14:V14"/>
    <mergeCell ref="AL14:AL15"/>
    <mergeCell ref="J14:J15"/>
    <mergeCell ref="D14:D15"/>
    <mergeCell ref="E14:E15"/>
    <mergeCell ref="AK14:AK15"/>
    <mergeCell ref="Z14:AB14"/>
    <mergeCell ref="W14:Y14"/>
    <mergeCell ref="AC14:AE14"/>
    <mergeCell ref="AJ14:AJ15"/>
    <mergeCell ref="AN14:AV15"/>
    <mergeCell ref="AM14:AM15"/>
    <mergeCell ref="AJ6:AK6"/>
    <mergeCell ref="AJ13:AK13"/>
    <mergeCell ref="A14:A15"/>
    <mergeCell ref="C14:C15"/>
    <mergeCell ref="N14:O14"/>
    <mergeCell ref="P14:Q14"/>
    <mergeCell ref="I14:I15"/>
    <mergeCell ref="K14:K15"/>
    <mergeCell ref="L14:M14"/>
    <mergeCell ref="B14:B15"/>
    <mergeCell ref="H14:H15"/>
    <mergeCell ref="G14:G15"/>
    <mergeCell ref="F14:F15"/>
    <mergeCell ref="R14:S14"/>
  </mergeCells>
  <phoneticPr fontId="97" type="noConversion"/>
  <conditionalFormatting sqref="C17:C25">
    <cfRule type="cellIs" dxfId="70" priority="1" operator="equal">
      <formula>"great10"</formula>
    </cfRule>
    <cfRule type="cellIs" dxfId="69" priority="2" operator="equal">
      <formula>"less10"</formula>
    </cfRule>
  </conditionalFormatting>
  <conditionalFormatting sqref="C27:C32">
    <cfRule type="cellIs" dxfId="68" priority="9" operator="equal">
      <formula>"great10"</formula>
    </cfRule>
    <cfRule type="cellIs" dxfId="67" priority="10" operator="equal">
      <formula>"less10"</formula>
    </cfRule>
  </conditionalFormatting>
  <conditionalFormatting sqref="C34:C48 C50:C60 C62:C76 C78:C89 C91:C111 C113:C117 C119:C120">
    <cfRule type="cellIs" dxfId="66" priority="466" operator="equal">
      <formula>"great10"</formula>
    </cfRule>
    <cfRule type="cellIs" dxfId="65" priority="467" operator="equal">
      <formula>"less10"</formula>
    </cfRule>
  </conditionalFormatting>
  <conditionalFormatting sqref="D16:E121">
    <cfRule type="cellIs" dxfId="64" priority="43" operator="equal">
      <formula>"yes"</formula>
    </cfRule>
    <cfRule type="cellIs" dxfId="63" priority="44" operator="equal">
      <formula>"no"</formula>
    </cfRule>
  </conditionalFormatting>
  <conditionalFormatting sqref="H23:I25">
    <cfRule type="duplicateValues" dxfId="62" priority="5"/>
  </conditionalFormatting>
  <conditionalFormatting sqref="H26:I26">
    <cfRule type="duplicateValues" dxfId="61" priority="16"/>
  </conditionalFormatting>
  <conditionalFormatting sqref="H27:I29">
    <cfRule type="duplicateValues" dxfId="60" priority="11"/>
  </conditionalFormatting>
  <conditionalFormatting sqref="H30:I32">
    <cfRule type="duplicateValues" dxfId="59" priority="8"/>
  </conditionalFormatting>
  <conditionalFormatting sqref="H77:I77">
    <cfRule type="duplicateValues" dxfId="58" priority="177"/>
  </conditionalFormatting>
  <conditionalFormatting sqref="H78:I89">
    <cfRule type="duplicateValues" dxfId="57" priority="17"/>
  </conditionalFormatting>
  <conditionalFormatting sqref="H91:I111">
    <cfRule type="duplicateValues" dxfId="56" priority="15"/>
  </conditionalFormatting>
  <conditionalFormatting sqref="H113:I134">
    <cfRule type="duplicateValues" dxfId="55" priority="907"/>
  </conditionalFormatting>
  <conditionalFormatting sqref="H135:I1048576 H1:I13 H14:H15 H90:I90 H112:I112 H33:I76 H16:I22">
    <cfRule type="duplicateValues" dxfId="54" priority="372"/>
  </conditionalFormatting>
  <conditionalFormatting sqref="L16:AH134">
    <cfRule type="cellIs" dxfId="53" priority="18" operator="equal">
      <formula>0</formula>
    </cfRule>
  </conditionalFormatting>
  <conditionalFormatting sqref="AK7">
    <cfRule type="containsText" dxfId="52" priority="478" operator="containsText" text="rein">
      <formula>NOT(ISERROR(SEARCH("rein",AK7)))</formula>
    </cfRule>
    <cfRule type="cellIs" dxfId="51" priority="861" operator="equal">
      <formula>TRUE</formula>
    </cfRule>
    <cfRule type="cellIs" dxfId="50" priority="862" operator="equal">
      <formula>FALSE</formula>
    </cfRule>
  </conditionalFormatting>
  <conditionalFormatting sqref="AN16:AU16 AN17:AV134">
    <cfRule type="cellIs" dxfId="49" priority="442" operator="equal">
      <formula>1</formula>
    </cfRule>
  </conditionalFormatting>
  <conditionalFormatting sqref="AN16:AU134">
    <cfRule type="cellIs" dxfId="48" priority="438" operator="equal">
      <formula>0</formula>
    </cfRule>
    <cfRule type="cellIs" dxfId="47" priority="439" operator="equal">
      <formula>"dnc"</formula>
    </cfRule>
    <cfRule type="cellIs" dxfId="46" priority="440" operator="equal">
      <formula>3</formula>
    </cfRule>
    <cfRule type="cellIs" dxfId="45" priority="441" operator="equal">
      <formula>2</formula>
    </cfRule>
  </conditionalFormatting>
  <conditionalFormatting sqref="AN17:AV134">
    <cfRule type="cellIs" dxfId="44" priority="273" operator="equal">
      <formula>4</formula>
    </cfRule>
    <cfRule type="cellIs" dxfId="43" priority="274" operator="equal">
      <formula>0</formula>
    </cfRule>
    <cfRule type="cellIs" dxfId="42" priority="275" operator="equal">
      <formula>"dnc"</formula>
    </cfRule>
    <cfRule type="cellIs" dxfId="41" priority="276" operator="equal">
      <formula>3</formula>
    </cfRule>
    <cfRule type="cellIs" dxfId="40" priority="277" operator="equal">
      <formula>2</formula>
    </cfRule>
    <cfRule type="cellIs" dxfId="39" priority="278" operator="equal">
      <formula>1</formula>
    </cfRule>
  </conditionalFormatting>
  <pageMargins left="0.23622047244094491" right="0.23622047244094491" top="0.39370078740157483" bottom="0.19685039370078741" header="0.31496062992125984" footer="0.31496062992125984"/>
  <pageSetup paperSize="9" scale="40" fitToHeight="0" orientation="landscape" horizontalDpi="4294967294" verticalDpi="4294967293" r:id="rId1"/>
  <rowBreaks count="7" manualBreakCount="7">
    <brk id="25" min="7" max="38" man="1"/>
    <brk id="32" max="16383" man="1"/>
    <brk id="48" min="7" max="38" man="1"/>
    <brk id="60" max="16383" man="1"/>
    <brk id="76" min="7" max="38" man="1"/>
    <brk id="89" max="16383" man="1"/>
    <brk id="11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tabColor rgb="FF99FF66"/>
    <pageSetUpPr fitToPage="1"/>
  </sheetPr>
  <dimension ref="A1:Q75"/>
  <sheetViews>
    <sheetView showGridLines="0" zoomScale="55" zoomScaleNormal="85" workbookViewId="0">
      <pane xSplit="2" ySplit="4" topLeftCell="C7" activePane="bottomRight" state="frozen"/>
      <selection pane="topRight" activeCell="C58" sqref="C58"/>
      <selection pane="bottomLeft" activeCell="C58" sqref="C58"/>
      <selection pane="bottomRight" activeCell="H90" sqref="H90"/>
    </sheetView>
  </sheetViews>
  <sheetFormatPr defaultRowHeight="14.5" x14ac:dyDescent="0.35"/>
  <cols>
    <col min="1" max="1" width="5.81640625" hidden="1" customWidth="1"/>
    <col min="2" max="2" width="6.7265625" style="125" hidden="1" customWidth="1"/>
    <col min="3" max="3" width="13" hidden="1" customWidth="1"/>
    <col min="4" max="4" width="6.7265625" customWidth="1"/>
    <col min="5" max="5" width="27.7265625" bestFit="1" customWidth="1"/>
    <col min="6" max="6" width="33.26953125" customWidth="1"/>
    <col min="7" max="7" width="24.36328125" customWidth="1"/>
    <col min="8" max="8" width="19.7265625" customWidth="1"/>
    <col min="9" max="9" width="30.54296875" style="125" hidden="1" customWidth="1"/>
    <col min="10" max="18" width="4.1796875" customWidth="1"/>
  </cols>
  <sheetData>
    <row r="1" spans="1:17" ht="18.5" x14ac:dyDescent="0.45">
      <c r="E1" s="184" t="s">
        <v>94</v>
      </c>
      <c r="H1" s="42">
        <v>31</v>
      </c>
      <c r="J1" s="42">
        <v>32</v>
      </c>
      <c r="K1" s="42">
        <v>33</v>
      </c>
      <c r="L1" s="42">
        <v>34</v>
      </c>
      <c r="M1" s="42">
        <v>35</v>
      </c>
      <c r="N1" s="42">
        <v>36</v>
      </c>
      <c r="O1" s="42">
        <v>37</v>
      </c>
      <c r="P1" s="42">
        <v>38</v>
      </c>
      <c r="Q1" s="42">
        <v>39</v>
      </c>
    </row>
    <row r="2" spans="1:17" ht="32.5" x14ac:dyDescent="0.65">
      <c r="E2" s="68" t="s">
        <v>551</v>
      </c>
      <c r="F2" s="68"/>
      <c r="H2" s="78" t="s">
        <v>90</v>
      </c>
    </row>
    <row r="3" spans="1:17" ht="5.5" customHeight="1" x14ac:dyDescent="0.35"/>
    <row r="4" spans="1:17" ht="45" x14ac:dyDescent="0.35">
      <c r="A4" t="s">
        <v>91</v>
      </c>
      <c r="B4" s="125" t="s">
        <v>16</v>
      </c>
      <c r="C4" t="s">
        <v>92</v>
      </c>
      <c r="D4" s="139" t="s">
        <v>18</v>
      </c>
      <c r="E4" s="140" t="s">
        <v>19</v>
      </c>
      <c r="F4" s="140" t="s">
        <v>402</v>
      </c>
      <c r="G4" s="141" t="s">
        <v>21</v>
      </c>
      <c r="H4" s="7" t="s">
        <v>30</v>
      </c>
      <c r="I4" s="7" t="s">
        <v>36</v>
      </c>
      <c r="J4" s="246" t="s">
        <v>93</v>
      </c>
      <c r="K4" s="246"/>
      <c r="L4" s="246"/>
      <c r="M4" s="246"/>
      <c r="N4" s="246"/>
      <c r="O4" s="246"/>
      <c r="P4" s="246"/>
      <c r="Q4" s="246"/>
    </row>
    <row r="5" spans="1:17" ht="22.5" hidden="1" x14ac:dyDescent="0.5">
      <c r="A5" s="183"/>
      <c r="D5" s="38">
        <v>24</v>
      </c>
      <c r="E5" s="133" t="s">
        <v>447</v>
      </c>
      <c r="F5" s="133" t="s">
        <v>448</v>
      </c>
      <c r="G5" s="134" t="s">
        <v>434</v>
      </c>
      <c r="H5" s="22">
        <f>VLOOKUP(D5,Invividual!$H:$AU,$H$1,FALSE)</f>
        <v>75</v>
      </c>
      <c r="I5" s="158"/>
      <c r="J5" s="95">
        <f>_xlfn.IFNA(VLOOKUP($D5,Invividual!$H:$AV,5,FALSE),"-")</f>
        <v>2</v>
      </c>
      <c r="K5" s="95">
        <f>_xlfn.IFNA(VLOOKUP($D5,Invividual!$H:$AV,7,FALSE),"-")</f>
        <v>1</v>
      </c>
      <c r="L5" s="95">
        <f>_xlfn.IFNA(VLOOKUP($D5,Invividual!$H:$AV,9,FALSE),"-")</f>
        <v>1</v>
      </c>
      <c r="M5" s="95">
        <f>_xlfn.IFNA(VLOOKUP($D5,Invividual!$H:$AV,11,FALSE),"-")</f>
        <v>2</v>
      </c>
      <c r="N5" s="95">
        <f>_xlfn.IFNA(VLOOKUP($D5,Invividual!$H:$AV,14,FALSE),"-")</f>
        <v>1</v>
      </c>
      <c r="O5" s="95">
        <f>_xlfn.IFNA(VLOOKUP($D5,Invividual!$H:$AV,17,FALSE),"-")</f>
        <v>2</v>
      </c>
      <c r="P5" s="95">
        <f>_xlfn.IFNA(VLOOKUP($D5,Invividual!$H:$AV,20,FALSE),"-")</f>
        <v>2</v>
      </c>
      <c r="Q5" s="95">
        <f>_xlfn.IFNA(VLOOKUP($D5,Invividual!$H:$AV,23,FALSE),"-")</f>
        <v>2</v>
      </c>
    </row>
    <row r="6" spans="1:17" ht="22.5" hidden="1" x14ac:dyDescent="0.5">
      <c r="A6" s="183"/>
      <c r="D6" s="38">
        <v>15</v>
      </c>
      <c r="E6" s="133" t="s">
        <v>432</v>
      </c>
      <c r="F6" s="133" t="s">
        <v>433</v>
      </c>
      <c r="G6" s="134" t="s">
        <v>434</v>
      </c>
      <c r="H6" s="22">
        <f>VLOOKUP(D6,Invividual!$H:$AU,$H$1,FALSE)</f>
        <v>74</v>
      </c>
      <c r="I6" s="158"/>
      <c r="J6" s="95">
        <f>_xlfn.IFNA(VLOOKUP($D6,Invividual!$H:$AV,5,FALSE),"-")</f>
        <v>1</v>
      </c>
      <c r="K6" s="95">
        <f>_xlfn.IFNA(VLOOKUP($D6,Invividual!$H:$AV,7,FALSE),"-")</f>
        <v>1</v>
      </c>
      <c r="L6" s="95">
        <f>_xlfn.IFNA(VLOOKUP($D6,Invividual!$H:$AV,9,FALSE),"-")</f>
        <v>1</v>
      </c>
      <c r="M6" s="95">
        <f>_xlfn.IFNA(VLOOKUP($D6,Invividual!$H:$AV,11,FALSE),"-")</f>
        <v>1</v>
      </c>
      <c r="N6" s="95">
        <f>_xlfn.IFNA(VLOOKUP($D6,Invividual!$H:$AV,14,FALSE),"-")</f>
        <v>2</v>
      </c>
      <c r="O6" s="95">
        <f>_xlfn.IFNA(VLOOKUP($D6,Invividual!$H:$AV,17,FALSE),"-")</f>
        <v>3</v>
      </c>
      <c r="P6" s="95">
        <f>_xlfn.IFNA(VLOOKUP($D6,Invividual!$H:$AV,20,FALSE),"-")</f>
        <v>2</v>
      </c>
      <c r="Q6" s="95">
        <f>_xlfn.IFNA(VLOOKUP($D6,Invividual!$H:$AV,23,FALSE),"-")</f>
        <v>3</v>
      </c>
    </row>
    <row r="7" spans="1:17" ht="22.5" x14ac:dyDescent="0.5">
      <c r="A7" s="183"/>
      <c r="D7" s="38">
        <v>46</v>
      </c>
      <c r="E7" s="133" t="s">
        <v>54</v>
      </c>
      <c r="F7" s="133" t="s">
        <v>55</v>
      </c>
      <c r="G7" s="223" t="s">
        <v>66</v>
      </c>
      <c r="H7" s="22">
        <f>VLOOKUP(D7,Invividual!$H:$AU,$H$1,FALSE)</f>
        <v>74</v>
      </c>
      <c r="I7" s="158"/>
      <c r="J7" s="95">
        <f>_xlfn.IFNA(VLOOKUP($D7,Invividual!$H:$AV,5,FALSE),"-")</f>
        <v>1</v>
      </c>
      <c r="K7" s="95">
        <f>_xlfn.IFNA(VLOOKUP($D7,Invividual!$H:$AV,7,FALSE),"-")</f>
        <v>2</v>
      </c>
      <c r="L7" s="95">
        <f>_xlfn.IFNA(VLOOKUP($D7,Invividual!$H:$AV,9,FALSE),"-")</f>
        <v>1</v>
      </c>
      <c r="M7" s="95">
        <f>_xlfn.IFNA(VLOOKUP($D7,Invividual!$H:$AV,11,FALSE),"-")</f>
        <v>3</v>
      </c>
      <c r="N7" s="95">
        <f>_xlfn.IFNA(VLOOKUP($D7,Invividual!$H:$AV,14,FALSE),"-")</f>
        <v>2</v>
      </c>
      <c r="O7" s="95">
        <f>_xlfn.IFNA(VLOOKUP($D7,Invividual!$H:$AV,17,FALSE),"-")</f>
        <v>1</v>
      </c>
      <c r="P7" s="95">
        <f>_xlfn.IFNA(VLOOKUP($D7,Invividual!$H:$AV,20,FALSE),"-")</f>
        <v>3</v>
      </c>
      <c r="Q7" s="95">
        <f>_xlfn.IFNA(VLOOKUP($D7,Invividual!$H:$AV,23,FALSE),"-")</f>
        <v>1</v>
      </c>
    </row>
    <row r="8" spans="1:17" ht="22.5" hidden="1" x14ac:dyDescent="0.5">
      <c r="A8" s="183"/>
      <c r="D8" s="38">
        <v>14</v>
      </c>
      <c r="E8" s="133" t="s">
        <v>429</v>
      </c>
      <c r="F8" s="133" t="s">
        <v>430</v>
      </c>
      <c r="G8" s="134" t="s">
        <v>431</v>
      </c>
      <c r="H8" s="22">
        <f>VLOOKUP(D8,Invividual!$H:$AU,$H$1,FALSE)</f>
        <v>69</v>
      </c>
      <c r="I8" s="158"/>
      <c r="J8" s="95">
        <f>_xlfn.IFNA(VLOOKUP($D8,Invividual!$H:$AV,5,FALSE),"-")</f>
        <v>3</v>
      </c>
      <c r="K8" s="95">
        <f>_xlfn.IFNA(VLOOKUP($D8,Invividual!$H:$AV,7,FALSE),"-")</f>
        <v>5</v>
      </c>
      <c r="L8" s="95">
        <f>_xlfn.IFNA(VLOOKUP($D8,Invividual!$H:$AV,9,FALSE),"-")</f>
        <v>5</v>
      </c>
      <c r="M8" s="95">
        <f>_xlfn.IFNA(VLOOKUP($D8,Invividual!$H:$AV,11,FALSE),"-")</f>
        <v>2</v>
      </c>
      <c r="N8" s="95">
        <f>_xlfn.IFNA(VLOOKUP($D8,Invividual!$H:$AV,14,FALSE),"-")</f>
        <v>1</v>
      </c>
      <c r="O8" s="95">
        <f>_xlfn.IFNA(VLOOKUP($D8,Invividual!$H:$AV,17,FALSE),"-")</f>
        <v>1</v>
      </c>
      <c r="P8" s="95">
        <f>_xlfn.IFNA(VLOOKUP($D8,Invividual!$H:$AV,20,FALSE),"-")</f>
        <v>1</v>
      </c>
      <c r="Q8" s="95">
        <f>_xlfn.IFNA(VLOOKUP($D8,Invividual!$H:$AV,23,FALSE),"-")</f>
        <v>1</v>
      </c>
    </row>
    <row r="9" spans="1:17" ht="22.5" hidden="1" x14ac:dyDescent="0.5">
      <c r="A9" s="183"/>
      <c r="D9" s="38">
        <v>25</v>
      </c>
      <c r="E9" s="133" t="s">
        <v>449</v>
      </c>
      <c r="F9" s="133" t="s">
        <v>450</v>
      </c>
      <c r="G9" s="134" t="s">
        <v>44</v>
      </c>
      <c r="H9" s="22">
        <f>VLOOKUP(D9,Invividual!$H:$AU,$H$1,FALSE)</f>
        <v>69</v>
      </c>
      <c r="I9" s="158"/>
      <c r="J9" s="95">
        <f>_xlfn.IFNA(VLOOKUP($D9,Invividual!$H:$AV,5,FALSE),"-")</f>
        <v>4</v>
      </c>
      <c r="K9" s="95">
        <f>_xlfn.IFNA(VLOOKUP($D9,Invividual!$H:$AV,7,FALSE),"-")</f>
        <v>5</v>
      </c>
      <c r="L9" s="95">
        <f>_xlfn.IFNA(VLOOKUP($D9,Invividual!$H:$AV,9,FALSE),"-")</f>
        <v>4</v>
      </c>
      <c r="M9" s="95">
        <f>_xlfn.IFNA(VLOOKUP($D9,Invividual!$H:$AV,11,FALSE),"-")</f>
        <v>1</v>
      </c>
      <c r="N9" s="95">
        <f>_xlfn.IFNA(VLOOKUP($D9,Invividual!$H:$AV,14,FALSE),"-")</f>
        <v>2</v>
      </c>
      <c r="O9" s="95">
        <f>_xlfn.IFNA(VLOOKUP($D9,Invividual!$H:$AV,17,FALSE),"-")</f>
        <v>1</v>
      </c>
      <c r="P9" s="95">
        <f>_xlfn.IFNA(VLOOKUP($D9,Invividual!$H:$AV,20,FALSE),"-")</f>
        <v>1</v>
      </c>
      <c r="Q9" s="95">
        <f>_xlfn.IFNA(VLOOKUP($D9,Invividual!$H:$AV,23,FALSE),"-")</f>
        <v>1</v>
      </c>
    </row>
    <row r="10" spans="1:17" ht="22.5" hidden="1" x14ac:dyDescent="0.5">
      <c r="A10" s="172"/>
      <c r="D10" s="38">
        <v>30</v>
      </c>
      <c r="E10" s="133" t="s">
        <v>458</v>
      </c>
      <c r="F10" s="133" t="s">
        <v>459</v>
      </c>
      <c r="G10" s="134" t="s">
        <v>460</v>
      </c>
      <c r="H10" s="22">
        <f>VLOOKUP(D10,Invividual!$H:$AU,$H$1,FALSE)</f>
        <v>65</v>
      </c>
      <c r="I10" s="158"/>
      <c r="J10" s="95">
        <f>_xlfn.IFNA(VLOOKUP($D10,Invividual!$H:$AV,5,FALSE),"-")</f>
        <v>3</v>
      </c>
      <c r="K10" s="95">
        <f>_xlfn.IFNA(VLOOKUP($D10,Invividual!$H:$AV,7,FALSE),"-")</f>
        <v>1</v>
      </c>
      <c r="L10" s="95">
        <f>_xlfn.IFNA(VLOOKUP($D10,Invividual!$H:$AV,9,FALSE),"-")</f>
        <v>2</v>
      </c>
      <c r="M10" s="95">
        <f>_xlfn.IFNA(VLOOKUP($D10,Invividual!$H:$AV,11,FALSE),"-")</f>
        <v>3</v>
      </c>
      <c r="N10" s="95">
        <f>_xlfn.IFNA(VLOOKUP($D10,Invividual!$H:$AV,14,FALSE),"-")</f>
        <v>4</v>
      </c>
      <c r="O10" s="95">
        <f>_xlfn.IFNA(VLOOKUP($D10,Invividual!$H:$AV,17,FALSE),"-")</f>
        <v>2</v>
      </c>
      <c r="P10" s="95">
        <f>_xlfn.IFNA(VLOOKUP($D10,Invividual!$H:$AV,20,FALSE),"-")</f>
        <v>4</v>
      </c>
      <c r="Q10" s="95">
        <f>_xlfn.IFNA(VLOOKUP($D10,Invividual!$H:$AV,23,FALSE),"-")</f>
        <v>4</v>
      </c>
    </row>
    <row r="11" spans="1:17" ht="22.5" x14ac:dyDescent="0.5">
      <c r="A11" s="183"/>
      <c r="D11" s="38">
        <v>22</v>
      </c>
      <c r="E11" s="133" t="s">
        <v>443</v>
      </c>
      <c r="F11" s="133" t="s">
        <v>444</v>
      </c>
      <c r="G11" s="223" t="s">
        <v>43</v>
      </c>
      <c r="H11" s="22">
        <f>VLOOKUP(D11,Invividual!$H:$AU,$H$1,FALSE)</f>
        <v>65</v>
      </c>
      <c r="I11" s="158"/>
      <c r="J11" s="95">
        <f>_xlfn.IFNA(VLOOKUP($D11,Invividual!$H:$AV,5,FALSE),"-")</f>
        <v>1</v>
      </c>
      <c r="K11" s="95">
        <f>_xlfn.IFNA(VLOOKUP($D11,Invividual!$H:$AV,7,FALSE),"-")</f>
        <v>3</v>
      </c>
      <c r="L11" s="95">
        <f>_xlfn.IFNA(VLOOKUP($D11,Invividual!$H:$AV,9,FALSE),"-")</f>
        <v>2</v>
      </c>
      <c r="M11" s="95">
        <f>_xlfn.IFNA(VLOOKUP($D11,Invividual!$H:$AV,11,FALSE),"-")</f>
        <v>3</v>
      </c>
      <c r="N11" s="95">
        <f>_xlfn.IFNA(VLOOKUP($D11,Invividual!$H:$AV,14,FALSE),"-")</f>
        <v>3</v>
      </c>
      <c r="O11" s="95">
        <f>_xlfn.IFNA(VLOOKUP($D11,Invividual!$H:$AV,17,FALSE),"-")</f>
        <v>3</v>
      </c>
      <c r="P11" s="95">
        <f>_xlfn.IFNA(VLOOKUP($D11,Invividual!$H:$AV,20,FALSE),"-")</f>
        <v>5</v>
      </c>
      <c r="Q11" s="95">
        <f>_xlfn.IFNA(VLOOKUP($D11,Invividual!$H:$AV,23,FALSE),"-")</f>
        <v>3</v>
      </c>
    </row>
    <row r="12" spans="1:17" ht="22.5" hidden="1" x14ac:dyDescent="0.5">
      <c r="A12" s="183"/>
      <c r="D12" s="38">
        <v>49</v>
      </c>
      <c r="E12" s="133" t="s">
        <v>71</v>
      </c>
      <c r="F12" s="133" t="s">
        <v>493</v>
      </c>
      <c r="G12" s="134" t="s">
        <v>66</v>
      </c>
      <c r="H12" s="22">
        <f>VLOOKUP(D12,Invividual!$H:$AU,$H$1,FALSE)</f>
        <v>65</v>
      </c>
      <c r="I12" s="158"/>
      <c r="J12" s="95">
        <f>_xlfn.IFNA(VLOOKUP($D12,Invividual!$H:$AV,5,FALSE),"-")</f>
        <v>2</v>
      </c>
      <c r="K12" s="95">
        <f>_xlfn.IFNA(VLOOKUP($D12,Invividual!$H:$AV,7,FALSE),"-")</f>
        <v>1</v>
      </c>
      <c r="L12" s="95">
        <f>_xlfn.IFNA(VLOOKUP($D12,Invividual!$H:$AV,9,FALSE),"-")</f>
        <v>2</v>
      </c>
      <c r="M12" s="95">
        <f>_xlfn.IFNA(VLOOKUP($D12,Invividual!$H:$AV,11,FALSE),"-")</f>
        <v>1</v>
      </c>
      <c r="N12" s="95">
        <f>_xlfn.IFNA(VLOOKUP($D12,Invividual!$H:$AV,14,FALSE),"-")</f>
        <v>3</v>
      </c>
      <c r="O12" s="95">
        <f>_xlfn.IFNA(VLOOKUP($D12,Invividual!$H:$AV,17,FALSE),"-")</f>
        <v>0</v>
      </c>
      <c r="P12" s="95">
        <f>_xlfn.IFNA(VLOOKUP($D12,Invividual!$H:$AV,20,FALSE),"-")</f>
        <v>1</v>
      </c>
      <c r="Q12" s="95">
        <f>_xlfn.IFNA(VLOOKUP($D12,Invividual!$H:$AV,23,FALSE),"-")</f>
        <v>2</v>
      </c>
    </row>
    <row r="13" spans="1:17" ht="22.5" hidden="1" x14ac:dyDescent="0.5">
      <c r="A13" s="183"/>
      <c r="D13" s="38">
        <v>53</v>
      </c>
      <c r="E13" s="133" t="s">
        <v>61</v>
      </c>
      <c r="F13" s="133" t="s">
        <v>496</v>
      </c>
      <c r="G13" s="134" t="s">
        <v>65</v>
      </c>
      <c r="H13" s="22">
        <f>VLOOKUP(D13,Invividual!$H:$AU,$H$1,FALSE)</f>
        <v>64</v>
      </c>
      <c r="I13" s="158"/>
      <c r="J13" s="95">
        <f>_xlfn.IFNA(VLOOKUP($D13,Invividual!$H:$AV,5,FALSE),"-")</f>
        <v>6</v>
      </c>
      <c r="K13" s="95">
        <f>_xlfn.IFNA(VLOOKUP($D13,Invividual!$H:$AV,7,FALSE),"-")</f>
        <v>2</v>
      </c>
      <c r="L13" s="95">
        <f>_xlfn.IFNA(VLOOKUP($D13,Invividual!$H:$AV,9,FALSE),"-")</f>
        <v>3</v>
      </c>
      <c r="M13" s="95">
        <f>_xlfn.IFNA(VLOOKUP($D13,Invividual!$H:$AV,11,FALSE),"-")</f>
        <v>3</v>
      </c>
      <c r="N13" s="95">
        <f>_xlfn.IFNA(VLOOKUP($D13,Invividual!$H:$AV,14,FALSE),"-")</f>
        <v>2</v>
      </c>
      <c r="O13" s="95">
        <f>_xlfn.IFNA(VLOOKUP($D13,Invividual!$H:$AV,17,FALSE),"-")</f>
        <v>3</v>
      </c>
      <c r="P13" s="95">
        <f>_xlfn.IFNA(VLOOKUP($D13,Invividual!$H:$AV,20,FALSE),"-")</f>
        <v>3</v>
      </c>
      <c r="Q13" s="95">
        <f>_xlfn.IFNA(VLOOKUP($D13,Invividual!$H:$AV,23,FALSE),"-")</f>
        <v>2</v>
      </c>
    </row>
    <row r="14" spans="1:17" ht="22.5" hidden="1" x14ac:dyDescent="0.5">
      <c r="A14" s="183"/>
      <c r="D14" s="38">
        <v>41</v>
      </c>
      <c r="E14" s="133" t="s">
        <v>478</v>
      </c>
      <c r="F14" s="133" t="s">
        <v>479</v>
      </c>
      <c r="G14" s="134" t="s">
        <v>480</v>
      </c>
      <c r="H14" s="22">
        <f>VLOOKUP(D14,Invividual!$H:$AU,$H$1,FALSE)</f>
        <v>64</v>
      </c>
      <c r="I14" s="158"/>
      <c r="J14" s="95">
        <f>_xlfn.IFNA(VLOOKUP($D14,Invividual!$H:$AV,5,FALSE),"-")</f>
        <v>2</v>
      </c>
      <c r="K14" s="95">
        <f>_xlfn.IFNA(VLOOKUP($D14,Invividual!$H:$AV,7,FALSE),"-")</f>
        <v>9</v>
      </c>
      <c r="L14" s="95">
        <f>_xlfn.IFNA(VLOOKUP($D14,Invividual!$H:$AV,9,FALSE),"-")</f>
        <v>4</v>
      </c>
      <c r="M14" s="95">
        <f>_xlfn.IFNA(VLOOKUP($D14,Invividual!$H:$AV,11,FALSE),"-")</f>
        <v>4</v>
      </c>
      <c r="N14" s="95">
        <f>_xlfn.IFNA(VLOOKUP($D14,Invividual!$H:$AV,14,FALSE),"-")</f>
        <v>2</v>
      </c>
      <c r="O14" s="95">
        <f>_xlfn.IFNA(VLOOKUP($D14,Invividual!$H:$AV,17,FALSE),"-")</f>
        <v>1</v>
      </c>
      <c r="P14" s="95">
        <f>_xlfn.IFNA(VLOOKUP($D14,Invividual!$H:$AV,20,FALSE),"-")</f>
        <v>1</v>
      </c>
      <c r="Q14" s="95">
        <f>_xlfn.IFNA(VLOOKUP($D14,Invividual!$H:$AV,23,FALSE),"-")</f>
        <v>1</v>
      </c>
    </row>
    <row r="15" spans="1:17" ht="22.5" hidden="1" x14ac:dyDescent="0.5">
      <c r="A15" s="183"/>
      <c r="D15" s="38">
        <v>28</v>
      </c>
      <c r="E15" s="133" t="s">
        <v>454</v>
      </c>
      <c r="F15" s="133" t="s">
        <v>455</v>
      </c>
      <c r="G15" s="134" t="s">
        <v>66</v>
      </c>
      <c r="H15" s="22">
        <f>VLOOKUP(D15,Invividual!$H:$AU,$H$1,FALSE)</f>
        <v>63</v>
      </c>
      <c r="I15" s="158"/>
      <c r="J15" s="95">
        <f>_xlfn.IFNA(VLOOKUP($D15,Invividual!$H:$AV,5,FALSE),"-")</f>
        <v>2</v>
      </c>
      <c r="K15" s="95">
        <f>_xlfn.IFNA(VLOOKUP($D15,Invividual!$H:$AV,7,FALSE),"-")</f>
        <v>4</v>
      </c>
      <c r="L15" s="95">
        <f>_xlfn.IFNA(VLOOKUP($D15,Invividual!$H:$AV,9,FALSE),"-")</f>
        <v>1</v>
      </c>
      <c r="M15" s="95">
        <f>_xlfn.IFNA(VLOOKUP($D15,Invividual!$H:$AV,11,FALSE),"-")</f>
        <v>2</v>
      </c>
      <c r="N15" s="95">
        <f>_xlfn.IFNA(VLOOKUP($D15,Invividual!$H:$AV,14,FALSE),"-")</f>
        <v>3</v>
      </c>
      <c r="O15" s="95">
        <f>_xlfn.IFNA(VLOOKUP($D15,Invividual!$H:$AV,17,FALSE),"-")</f>
        <v>0</v>
      </c>
      <c r="P15" s="95">
        <f>_xlfn.IFNA(VLOOKUP($D15,Invividual!$H:$AV,20,FALSE),"-")</f>
        <v>1</v>
      </c>
      <c r="Q15" s="95">
        <f>_xlfn.IFNA(VLOOKUP($D15,Invividual!$H:$AV,23,FALSE),"-")</f>
        <v>1</v>
      </c>
    </row>
    <row r="16" spans="1:17" ht="22.5" hidden="1" x14ac:dyDescent="0.5">
      <c r="A16" s="183"/>
      <c r="D16" s="38">
        <v>47</v>
      </c>
      <c r="E16" s="133" t="s">
        <v>489</v>
      </c>
      <c r="F16" s="133" t="s">
        <v>490</v>
      </c>
      <c r="G16" s="134" t="s">
        <v>47</v>
      </c>
      <c r="H16" s="22">
        <f>VLOOKUP(D16,Invividual!$H:$AU,$H$1,FALSE)</f>
        <v>62</v>
      </c>
      <c r="I16" s="158"/>
      <c r="J16" s="95">
        <f>_xlfn.IFNA(VLOOKUP($D16,Invividual!$H:$AV,5,FALSE),"-")</f>
        <v>3</v>
      </c>
      <c r="K16" s="95">
        <f>_xlfn.IFNA(VLOOKUP($D16,Invividual!$H:$AV,7,FALSE),"-")</f>
        <v>3</v>
      </c>
      <c r="L16" s="95">
        <f>_xlfn.IFNA(VLOOKUP($D16,Invividual!$H:$AV,9,FALSE),"-")</f>
        <v>3</v>
      </c>
      <c r="M16" s="95">
        <f>_xlfn.IFNA(VLOOKUP($D16,Invividual!$H:$AV,11,FALSE),"-")</f>
        <v>2</v>
      </c>
      <c r="N16" s="95">
        <f>_xlfn.IFNA(VLOOKUP($D16,Invividual!$H:$AV,14,FALSE),"-")</f>
        <v>4</v>
      </c>
      <c r="O16" s="95">
        <f>_xlfn.IFNA(VLOOKUP($D16,Invividual!$H:$AV,17,FALSE),"-")</f>
        <v>2</v>
      </c>
      <c r="P16" s="95">
        <f>_xlfn.IFNA(VLOOKUP($D16,Invividual!$H:$AV,20,FALSE),"-")</f>
        <v>4</v>
      </c>
      <c r="Q16" s="95">
        <f>_xlfn.IFNA(VLOOKUP($D16,Invividual!$H:$AV,23,FALSE),"-")</f>
        <v>5</v>
      </c>
    </row>
    <row r="17" spans="1:17" ht="22.5" hidden="1" x14ac:dyDescent="0.5">
      <c r="A17" s="183"/>
      <c r="D17" s="38">
        <v>16</v>
      </c>
      <c r="E17" s="133" t="s">
        <v>435</v>
      </c>
      <c r="F17" s="133" t="s">
        <v>436</v>
      </c>
      <c r="G17" s="134" t="s">
        <v>44</v>
      </c>
      <c r="H17" s="22">
        <f>VLOOKUP(D17,Invividual!$H:$AU,$H$1,FALSE)</f>
        <v>61</v>
      </c>
      <c r="I17" s="158"/>
      <c r="J17" s="95">
        <f>_xlfn.IFNA(VLOOKUP($D17,Invividual!$H:$AV,5,FALSE),"-")</f>
        <v>2</v>
      </c>
      <c r="K17" s="95">
        <f>_xlfn.IFNA(VLOOKUP($D17,Invividual!$H:$AV,7,FALSE),"-")</f>
        <v>2</v>
      </c>
      <c r="L17" s="95">
        <f>_xlfn.IFNA(VLOOKUP($D17,Invividual!$H:$AV,9,FALSE),"-")</f>
        <v>2</v>
      </c>
      <c r="M17" s="95">
        <f>_xlfn.IFNA(VLOOKUP($D17,Invividual!$H:$AV,11,FALSE),"-")</f>
        <v>3</v>
      </c>
      <c r="N17" s="95">
        <f>_xlfn.IFNA(VLOOKUP($D17,Invividual!$H:$AV,14,FALSE),"-")</f>
        <v>0</v>
      </c>
      <c r="O17" s="95">
        <f>_xlfn.IFNA(VLOOKUP($D17,Invividual!$H:$AV,17,FALSE),"-")</f>
        <v>2</v>
      </c>
      <c r="P17" s="95">
        <f>_xlfn.IFNA(VLOOKUP($D17,Invividual!$H:$AV,20,FALSE),"-")</f>
        <v>3</v>
      </c>
      <c r="Q17" s="95">
        <f>_xlfn.IFNA(VLOOKUP($D17,Invividual!$H:$AV,23,FALSE),"-")</f>
        <v>2</v>
      </c>
    </row>
    <row r="18" spans="1:17" ht="22.5" hidden="1" x14ac:dyDescent="0.5">
      <c r="A18" s="183"/>
      <c r="D18" s="38">
        <v>12</v>
      </c>
      <c r="E18" s="133" t="s">
        <v>424</v>
      </c>
      <c r="F18" s="133" t="s">
        <v>425</v>
      </c>
      <c r="G18" s="134" t="s">
        <v>66</v>
      </c>
      <c r="H18" s="22">
        <f>VLOOKUP(D18,Invividual!$H:$AU,$H$1,FALSE)</f>
        <v>58</v>
      </c>
      <c r="I18" s="158"/>
      <c r="J18" s="95">
        <f>_xlfn.IFNA(VLOOKUP($D18,Invividual!$H:$AV,5,FALSE),"-")</f>
        <v>5</v>
      </c>
      <c r="K18" s="95">
        <f>_xlfn.IFNA(VLOOKUP($D18,Invividual!$H:$AV,7,FALSE),"-")</f>
        <v>3</v>
      </c>
      <c r="L18" s="95">
        <f>_xlfn.IFNA(VLOOKUP($D18,Invividual!$H:$AV,9,FALSE),"-")</f>
        <v>3</v>
      </c>
      <c r="M18" s="95">
        <f>_xlfn.IFNA(VLOOKUP($D18,Invividual!$H:$AV,11,FALSE),"-")</f>
        <v>4</v>
      </c>
      <c r="N18" s="95">
        <f>_xlfn.IFNA(VLOOKUP($D18,Invividual!$H:$AV,14,FALSE),"-")</f>
        <v>3</v>
      </c>
      <c r="O18" s="95">
        <f>_xlfn.IFNA(VLOOKUP($D18,Invividual!$H:$AV,17,FALSE),"-")</f>
        <v>4</v>
      </c>
      <c r="P18" s="95">
        <f>_xlfn.IFNA(VLOOKUP($D18,Invividual!$H:$AV,20,FALSE),"-")</f>
        <v>4</v>
      </c>
      <c r="Q18" s="95">
        <f>_xlfn.IFNA(VLOOKUP($D18,Invividual!$H:$AV,23,FALSE),"-")</f>
        <v>4</v>
      </c>
    </row>
    <row r="19" spans="1:17" ht="22.5" hidden="1" x14ac:dyDescent="0.5">
      <c r="A19" s="183"/>
      <c r="D19" s="38">
        <v>40</v>
      </c>
      <c r="E19" s="133" t="s">
        <v>476</v>
      </c>
      <c r="F19" s="133" t="s">
        <v>477</v>
      </c>
      <c r="G19" s="134" t="s">
        <v>47</v>
      </c>
      <c r="H19" s="22">
        <f>VLOOKUP(D19,Invividual!$H:$AU,$H$1,FALSE)</f>
        <v>57</v>
      </c>
      <c r="I19" s="158"/>
      <c r="J19" s="95">
        <f>_xlfn.IFNA(VLOOKUP($D19,Invividual!$H:$AV,5,FALSE),"-")</f>
        <v>4</v>
      </c>
      <c r="K19" s="95">
        <f>_xlfn.IFNA(VLOOKUP($D19,Invividual!$H:$AV,7,FALSE),"-")</f>
        <v>4</v>
      </c>
      <c r="L19" s="95">
        <f>_xlfn.IFNA(VLOOKUP($D19,Invividual!$H:$AV,9,FALSE),"-")</f>
        <v>8</v>
      </c>
      <c r="M19" s="95">
        <f>_xlfn.IFNA(VLOOKUP($D19,Invividual!$H:$AV,11,FALSE),"-")</f>
        <v>1</v>
      </c>
      <c r="N19" s="95">
        <f>_xlfn.IFNA(VLOOKUP($D19,Invividual!$H:$AV,14,FALSE),"-")</f>
        <v>1</v>
      </c>
      <c r="O19" s="95">
        <f>_xlfn.IFNA(VLOOKUP($D19,Invividual!$H:$AV,17,FALSE),"-")</f>
        <v>9</v>
      </c>
      <c r="P19" s="95">
        <f>_xlfn.IFNA(VLOOKUP($D19,Invividual!$H:$AV,20,FALSE),"-")</f>
        <v>2</v>
      </c>
      <c r="Q19" s="95">
        <f>_xlfn.IFNA(VLOOKUP($D19,Invividual!$H:$AV,23,FALSE),"-")</f>
        <v>2</v>
      </c>
    </row>
    <row r="20" spans="1:17" ht="22.5" hidden="1" x14ac:dyDescent="0.5">
      <c r="A20" s="183"/>
      <c r="D20" s="38">
        <v>58</v>
      </c>
      <c r="E20" s="133" t="s">
        <v>504</v>
      </c>
      <c r="F20" s="133" t="s">
        <v>505</v>
      </c>
      <c r="G20" s="134" t="s">
        <v>47</v>
      </c>
      <c r="H20" s="22">
        <f>VLOOKUP(D20,Invividual!$H:$AU,$H$1,FALSE)</f>
        <v>56</v>
      </c>
      <c r="I20" s="158"/>
      <c r="J20" s="95">
        <f>_xlfn.IFNA(VLOOKUP($D20,Invividual!$H:$AV,5,FALSE),"-")</f>
        <v>2</v>
      </c>
      <c r="K20" s="95">
        <f>_xlfn.IFNA(VLOOKUP($D20,Invividual!$H:$AV,7,FALSE),"-")</f>
        <v>4</v>
      </c>
      <c r="L20" s="95">
        <f>_xlfn.IFNA(VLOOKUP($D20,Invividual!$H:$AV,9,FALSE),"-")</f>
        <v>5</v>
      </c>
      <c r="M20" s="95">
        <f>_xlfn.IFNA(VLOOKUP($D20,Invividual!$H:$AV,11,FALSE),"-")</f>
        <v>0</v>
      </c>
      <c r="N20" s="95">
        <f>_xlfn.IFNA(VLOOKUP($D20,Invividual!$H:$AV,14,FALSE),"-")</f>
        <v>4</v>
      </c>
      <c r="O20" s="95">
        <f>_xlfn.IFNA(VLOOKUP($D20,Invividual!$H:$AV,17,FALSE),"-")</f>
        <v>2</v>
      </c>
      <c r="P20" s="95">
        <f>_xlfn.IFNA(VLOOKUP($D20,Invividual!$H:$AV,20,FALSE),"-")</f>
        <v>1</v>
      </c>
      <c r="Q20" s="95">
        <f>_xlfn.IFNA(VLOOKUP($D20,Invividual!$H:$AV,23,FALSE),"-")</f>
        <v>3</v>
      </c>
    </row>
    <row r="21" spans="1:17" ht="22.5" hidden="1" x14ac:dyDescent="0.5">
      <c r="A21" s="183"/>
      <c r="D21" s="38">
        <v>31</v>
      </c>
      <c r="E21" s="133" t="s">
        <v>461</v>
      </c>
      <c r="F21" s="133" t="s">
        <v>462</v>
      </c>
      <c r="G21" s="134" t="s">
        <v>431</v>
      </c>
      <c r="H21" s="22">
        <f>VLOOKUP(D21,Invividual!$H:$AU,$H$1,FALSE)</f>
        <v>55</v>
      </c>
      <c r="I21" s="158"/>
      <c r="J21" s="95">
        <f>_xlfn.IFNA(VLOOKUP($D21,Invividual!$H:$AV,5,FALSE),"-")</f>
        <v>1</v>
      </c>
      <c r="K21" s="95">
        <f>_xlfn.IFNA(VLOOKUP($D21,Invividual!$H:$AV,7,FALSE),"-")</f>
        <v>3</v>
      </c>
      <c r="L21" s="95">
        <f>_xlfn.IFNA(VLOOKUP($D21,Invividual!$H:$AV,9,FALSE),"-")</f>
        <v>4</v>
      </c>
      <c r="M21" s="95">
        <f>_xlfn.IFNA(VLOOKUP($D21,Invividual!$H:$AV,11,FALSE),"-")</f>
        <v>1</v>
      </c>
      <c r="N21" s="95">
        <f>_xlfn.IFNA(VLOOKUP($D21,Invividual!$H:$AV,14,FALSE),"-")</f>
        <v>1</v>
      </c>
      <c r="O21" s="95">
        <f>_xlfn.IFNA(VLOOKUP($D21,Invividual!$H:$AV,17,FALSE),"-")</f>
        <v>1</v>
      </c>
      <c r="P21" s="95">
        <f>_xlfn.IFNA(VLOOKUP($D21,Invividual!$H:$AV,20,FALSE),"-")</f>
        <v>0</v>
      </c>
      <c r="Q21" s="95">
        <f>_xlfn.IFNA(VLOOKUP($D21,Invividual!$H:$AV,23,FALSE),"-")</f>
        <v>0</v>
      </c>
    </row>
    <row r="22" spans="1:17" ht="22.5" hidden="1" x14ac:dyDescent="0.5">
      <c r="D22" s="38">
        <v>75</v>
      </c>
      <c r="E22" s="133" t="s">
        <v>535</v>
      </c>
      <c r="F22" s="133" t="s">
        <v>536</v>
      </c>
      <c r="G22" s="134" t="s">
        <v>480</v>
      </c>
      <c r="H22" s="22">
        <f>VLOOKUP(D22,Invividual!$H:$AU,$H$1,FALSE)</f>
        <v>55</v>
      </c>
      <c r="I22" s="158"/>
      <c r="J22" s="95">
        <f>_xlfn.IFNA(VLOOKUP($D22,Invividual!$H:$AV,5,FALSE),"-")</f>
        <v>2</v>
      </c>
      <c r="K22" s="95">
        <f>_xlfn.IFNA(VLOOKUP($D22,Invividual!$H:$AV,7,FALSE),"-")</f>
        <v>1</v>
      </c>
      <c r="L22" s="95">
        <f>_xlfn.IFNA(VLOOKUP($D22,Invividual!$H:$AV,9,FALSE),"-")</f>
        <v>2</v>
      </c>
      <c r="M22" s="95">
        <f>_xlfn.IFNA(VLOOKUP($D22,Invividual!$H:$AV,11,FALSE),"-")</f>
        <v>7</v>
      </c>
      <c r="N22" s="95">
        <f>_xlfn.IFNA(VLOOKUP($D22,Invividual!$H:$AV,14,FALSE),"-")</f>
        <v>0</v>
      </c>
      <c r="O22" s="95">
        <f>_xlfn.IFNA(VLOOKUP($D22,Invividual!$H:$AV,17,FALSE),"-")</f>
        <v>2</v>
      </c>
      <c r="P22" s="95">
        <f>_xlfn.IFNA(VLOOKUP($D22,Invividual!$H:$AV,20,FALSE),"-")</f>
        <v>4</v>
      </c>
      <c r="Q22" s="95">
        <f>_xlfn.IFNA(VLOOKUP($D22,Invividual!$H:$AV,23,FALSE),"-")</f>
        <v>4</v>
      </c>
    </row>
    <row r="23" spans="1:17" ht="22.5" hidden="1" x14ac:dyDescent="0.5">
      <c r="A23" s="183"/>
      <c r="D23" s="38">
        <v>42</v>
      </c>
      <c r="E23" s="133" t="s">
        <v>481</v>
      </c>
      <c r="F23" s="133" t="s">
        <v>482</v>
      </c>
      <c r="G23" s="134" t="s">
        <v>43</v>
      </c>
      <c r="H23" s="22">
        <f>VLOOKUP(D23,Invividual!$H:$AU,$H$1,FALSE)</f>
        <v>54</v>
      </c>
      <c r="I23" s="158"/>
      <c r="J23" s="95">
        <f>_xlfn.IFNA(VLOOKUP($D23,Invividual!$H:$AV,5,FALSE),"-")</f>
        <v>1</v>
      </c>
      <c r="K23" s="95">
        <f>_xlfn.IFNA(VLOOKUP($D23,Invividual!$H:$AV,7,FALSE),"-")</f>
        <v>5</v>
      </c>
      <c r="L23" s="95">
        <f>_xlfn.IFNA(VLOOKUP($D23,Invividual!$H:$AV,9,FALSE),"-")</f>
        <v>1</v>
      </c>
      <c r="M23" s="95">
        <f>_xlfn.IFNA(VLOOKUP($D23,Invividual!$H:$AV,11,FALSE),"-")</f>
        <v>3</v>
      </c>
      <c r="N23" s="95">
        <f>_xlfn.IFNA(VLOOKUP($D23,Invividual!$H:$AV,14,FALSE),"-")</f>
        <v>7</v>
      </c>
      <c r="O23" s="95">
        <f>_xlfn.IFNA(VLOOKUP($D23,Invividual!$H:$AV,17,FALSE),"-")</f>
        <v>3</v>
      </c>
      <c r="P23" s="95">
        <f>_xlfn.IFNA(VLOOKUP($D23,Invividual!$H:$AV,20,FALSE),"-")</f>
        <v>6</v>
      </c>
      <c r="Q23" s="95">
        <f>_xlfn.IFNA(VLOOKUP($D23,Invividual!$H:$AV,23,FALSE),"-")</f>
        <v>8</v>
      </c>
    </row>
    <row r="24" spans="1:17" ht="22.5" hidden="1" x14ac:dyDescent="0.5">
      <c r="D24" s="38">
        <v>72</v>
      </c>
      <c r="E24" s="133" t="s">
        <v>529</v>
      </c>
      <c r="F24" s="133" t="s">
        <v>530</v>
      </c>
      <c r="G24" s="134" t="s">
        <v>428</v>
      </c>
      <c r="H24" s="22">
        <f>VLOOKUP(D24,Invividual!$H:$AU,$H$1,FALSE)</f>
        <v>53</v>
      </c>
      <c r="I24" s="158"/>
      <c r="J24" s="95">
        <f>_xlfn.IFNA(VLOOKUP($D24,Invividual!$H:$AV,5,FALSE),"-")</f>
        <v>8</v>
      </c>
      <c r="K24" s="95">
        <f>_xlfn.IFNA(VLOOKUP($D24,Invividual!$H:$AV,7,FALSE),"-")</f>
        <v>10</v>
      </c>
      <c r="L24" s="95">
        <f>_xlfn.IFNA(VLOOKUP($D24,Invividual!$H:$AV,9,FALSE),"-")</f>
        <v>9</v>
      </c>
      <c r="M24" s="95">
        <f>_xlfn.IFNA(VLOOKUP($D24,Invividual!$H:$AV,11,FALSE),"-")</f>
        <v>2</v>
      </c>
      <c r="N24" s="95">
        <f>_xlfn.IFNA(VLOOKUP($D24,Invividual!$H:$AV,14,FALSE),"-")</f>
        <v>1</v>
      </c>
      <c r="O24" s="95">
        <f>_xlfn.IFNA(VLOOKUP($D24,Invividual!$H:$AV,17,FALSE),"-")</f>
        <v>1</v>
      </c>
      <c r="P24" s="95">
        <f>_xlfn.IFNA(VLOOKUP($D24,Invividual!$H:$AV,20,FALSE),"-")</f>
        <v>1</v>
      </c>
      <c r="Q24" s="95">
        <f>_xlfn.IFNA(VLOOKUP($D24,Invividual!$H:$AV,23,FALSE),"-")</f>
        <v>3</v>
      </c>
    </row>
    <row r="25" spans="1:17" ht="22.5" hidden="1" x14ac:dyDescent="0.5">
      <c r="A25" s="183"/>
      <c r="D25" s="38">
        <v>32</v>
      </c>
      <c r="E25" s="133" t="s">
        <v>463</v>
      </c>
      <c r="F25" s="133" t="s">
        <v>464</v>
      </c>
      <c r="G25" s="134" t="s">
        <v>44</v>
      </c>
      <c r="H25" s="22">
        <f>VLOOKUP(D25,Invividual!$H:$AU,$H$1,FALSE)</f>
        <v>52</v>
      </c>
      <c r="I25" s="158"/>
      <c r="J25" s="95">
        <f>_xlfn.IFNA(VLOOKUP($D25,Invividual!$H:$AV,5,FALSE),"-")</f>
        <v>5</v>
      </c>
      <c r="K25" s="95">
        <f>_xlfn.IFNA(VLOOKUP($D25,Invividual!$H:$AV,7,FALSE),"-")</f>
        <v>5</v>
      </c>
      <c r="L25" s="95">
        <f>_xlfn.IFNA(VLOOKUP($D25,Invividual!$H:$AV,9,FALSE),"-")</f>
        <v>5</v>
      </c>
      <c r="M25" s="95">
        <f>_xlfn.IFNA(VLOOKUP($D25,Invividual!$H:$AV,11,FALSE),"-")</f>
        <v>4</v>
      </c>
      <c r="N25" s="95">
        <f>_xlfn.IFNA(VLOOKUP($D25,Invividual!$H:$AV,14,FALSE),"-")</f>
        <v>2</v>
      </c>
      <c r="O25" s="95">
        <f>_xlfn.IFNA(VLOOKUP($D25,Invividual!$H:$AV,17,FALSE),"-")</f>
        <v>0</v>
      </c>
      <c r="P25" s="95">
        <f>_xlfn.IFNA(VLOOKUP($D25,Invividual!$H:$AV,20,FALSE),"-")</f>
        <v>2</v>
      </c>
      <c r="Q25" s="95">
        <f>_xlfn.IFNA(VLOOKUP($D25,Invividual!$H:$AV,23,FALSE),"-")</f>
        <v>2</v>
      </c>
    </row>
    <row r="26" spans="1:17" ht="22.5" hidden="1" x14ac:dyDescent="0.5">
      <c r="A26" s="183"/>
      <c r="D26" s="38">
        <v>29</v>
      </c>
      <c r="E26" s="133" t="s">
        <v>456</v>
      </c>
      <c r="F26" s="133" t="s">
        <v>457</v>
      </c>
      <c r="G26" s="134" t="s">
        <v>66</v>
      </c>
      <c r="H26" s="22">
        <f>VLOOKUP(D26,Invividual!$H:$AU,$H$1,FALSE)</f>
        <v>52</v>
      </c>
      <c r="I26" s="158"/>
      <c r="J26" s="95">
        <f>_xlfn.IFNA(VLOOKUP($D26,Invividual!$H:$AV,5,FALSE),"-")</f>
        <v>4</v>
      </c>
      <c r="K26" s="95">
        <f>_xlfn.IFNA(VLOOKUP($D26,Invividual!$H:$AV,7,FALSE),"-")</f>
        <v>2</v>
      </c>
      <c r="L26" s="95">
        <f>_xlfn.IFNA(VLOOKUP($D26,Invividual!$H:$AV,9,FALSE),"-")</f>
        <v>3</v>
      </c>
      <c r="M26" s="95">
        <f>_xlfn.IFNA(VLOOKUP($D26,Invividual!$H:$AV,11,FALSE),"-")</f>
        <v>5</v>
      </c>
      <c r="N26" s="95">
        <f>_xlfn.IFNA(VLOOKUP($D26,Invividual!$H:$AV,14,FALSE),"-")</f>
        <v>5</v>
      </c>
      <c r="O26" s="95">
        <f>_xlfn.IFNA(VLOOKUP($D26,Invividual!$H:$AV,17,FALSE),"-")</f>
        <v>0</v>
      </c>
      <c r="P26" s="95">
        <f>_xlfn.IFNA(VLOOKUP($D26,Invividual!$H:$AV,20,FALSE),"-")</f>
        <v>3</v>
      </c>
      <c r="Q26" s="95">
        <f>_xlfn.IFNA(VLOOKUP($D26,Invividual!$H:$AV,23,FALSE),"-")</f>
        <v>3</v>
      </c>
    </row>
    <row r="27" spans="1:17" ht="22.5" hidden="1" x14ac:dyDescent="0.5">
      <c r="A27" s="183"/>
      <c r="D27" s="38">
        <v>26</v>
      </c>
      <c r="E27" s="133" t="s">
        <v>451</v>
      </c>
      <c r="F27" s="133" t="s">
        <v>452</v>
      </c>
      <c r="G27" s="134" t="s">
        <v>453</v>
      </c>
      <c r="H27" s="22">
        <f>VLOOKUP(D27,Invividual!$H:$AU,$H$1,FALSE)</f>
        <v>50</v>
      </c>
      <c r="I27" s="158"/>
      <c r="J27" s="95">
        <f>_xlfn.IFNA(VLOOKUP($D27,Invividual!$H:$AV,5,FALSE),"-")</f>
        <v>3</v>
      </c>
      <c r="K27" s="95">
        <f>_xlfn.IFNA(VLOOKUP($D27,Invividual!$H:$AV,7,FALSE),"-")</f>
        <v>4</v>
      </c>
      <c r="L27" s="95">
        <f>_xlfn.IFNA(VLOOKUP($D27,Invividual!$H:$AV,9,FALSE),"-")</f>
        <v>5</v>
      </c>
      <c r="M27" s="95">
        <f>_xlfn.IFNA(VLOOKUP($D27,Invividual!$H:$AV,11,FALSE),"-")</f>
        <v>4</v>
      </c>
      <c r="N27" s="95">
        <f>_xlfn.IFNA(VLOOKUP($D27,Invividual!$H:$AV,14,FALSE),"-")</f>
        <v>5</v>
      </c>
      <c r="O27" s="95">
        <f>_xlfn.IFNA(VLOOKUP($D27,Invividual!$H:$AV,17,FALSE),"-")</f>
        <v>0</v>
      </c>
      <c r="P27" s="95">
        <f>_xlfn.IFNA(VLOOKUP($D27,Invividual!$H:$AV,20,FALSE),"-")</f>
        <v>3</v>
      </c>
      <c r="Q27" s="95">
        <f>_xlfn.IFNA(VLOOKUP($D27,Invividual!$H:$AV,23,FALSE),"-")</f>
        <v>3</v>
      </c>
    </row>
    <row r="28" spans="1:17" ht="22.5" hidden="1" x14ac:dyDescent="0.5">
      <c r="A28" s="183"/>
      <c r="D28" s="38">
        <v>35</v>
      </c>
      <c r="E28" s="133" t="s">
        <v>465</v>
      </c>
      <c r="F28" s="133" t="s">
        <v>466</v>
      </c>
      <c r="G28" s="134" t="s">
        <v>66</v>
      </c>
      <c r="H28" s="22">
        <f>VLOOKUP(D28,Invividual!$H:$AU,$H$1,FALSE)</f>
        <v>50</v>
      </c>
      <c r="I28" s="158"/>
      <c r="J28" s="95">
        <f>_xlfn.IFNA(VLOOKUP($D28,Invividual!$H:$AV,5,FALSE),"-")</f>
        <v>5</v>
      </c>
      <c r="K28" s="95">
        <f>_xlfn.IFNA(VLOOKUP($D28,Invividual!$H:$AV,7,FALSE),"-")</f>
        <v>10</v>
      </c>
      <c r="L28" s="95">
        <f>_xlfn.IFNA(VLOOKUP($D28,Invividual!$H:$AV,9,FALSE),"-")</f>
        <v>3</v>
      </c>
      <c r="M28" s="95">
        <f>_xlfn.IFNA(VLOOKUP($D28,Invividual!$H:$AV,11,FALSE),"-")</f>
        <v>5</v>
      </c>
      <c r="N28" s="95">
        <f>_xlfn.IFNA(VLOOKUP($D28,Invividual!$H:$AV,14,FALSE),"-")</f>
        <v>5</v>
      </c>
      <c r="O28" s="95">
        <f>_xlfn.IFNA(VLOOKUP($D28,Invividual!$H:$AV,17,FALSE),"-")</f>
        <v>2</v>
      </c>
      <c r="P28" s="95">
        <f>_xlfn.IFNA(VLOOKUP($D28,Invividual!$H:$AV,20,FALSE),"-")</f>
        <v>4</v>
      </c>
      <c r="Q28" s="95">
        <f>_xlfn.IFNA(VLOOKUP($D28,Invividual!$H:$AV,23,FALSE),"-")</f>
        <v>4</v>
      </c>
    </row>
    <row r="29" spans="1:17" ht="22.5" hidden="1" x14ac:dyDescent="0.5">
      <c r="A29" s="183"/>
      <c r="D29" s="38">
        <v>61</v>
      </c>
      <c r="E29" s="133" t="s">
        <v>319</v>
      </c>
      <c r="F29" s="133" t="s">
        <v>320</v>
      </c>
      <c r="G29" s="134" t="s">
        <v>141</v>
      </c>
      <c r="H29" s="22">
        <f>VLOOKUP(D29,Invividual!$H:$AU,$H$1,FALSE)</f>
        <v>59</v>
      </c>
      <c r="I29" s="158"/>
      <c r="J29" s="95">
        <f>_xlfn.IFNA(VLOOKUP($D29,Invividual!$H:$AV,5,FALSE),"-")</f>
        <v>3</v>
      </c>
      <c r="K29" s="95">
        <f>_xlfn.IFNA(VLOOKUP($D29,Invividual!$H:$AV,7,FALSE),"-")</f>
        <v>6</v>
      </c>
      <c r="L29" s="95">
        <f>_xlfn.IFNA(VLOOKUP($D29,Invividual!$H:$AV,9,FALSE),"-")</f>
        <v>1</v>
      </c>
      <c r="M29" s="95">
        <f>_xlfn.IFNA(VLOOKUP($D29,Invividual!$H:$AV,11,FALSE),"-")</f>
        <v>1</v>
      </c>
      <c r="N29" s="95">
        <f>_xlfn.IFNA(VLOOKUP($D29,Invividual!$H:$AV,14,FALSE),"-")</f>
        <v>7</v>
      </c>
      <c r="O29" s="95">
        <f>_xlfn.IFNA(VLOOKUP($D29,Invividual!$H:$AV,17,FALSE),"-")</f>
        <v>5</v>
      </c>
      <c r="P29" s="95">
        <f>_xlfn.IFNA(VLOOKUP($D29,Invividual!$H:$AV,20,FALSE),"-")</f>
        <v>2</v>
      </c>
      <c r="Q29" s="95">
        <f>_xlfn.IFNA(VLOOKUP($D29,Invividual!$H:$AV,23,FALSE),"-")</f>
        <v>4</v>
      </c>
    </row>
    <row r="30" spans="1:17" ht="22.5" hidden="1" x14ac:dyDescent="0.5">
      <c r="D30" s="38">
        <v>71</v>
      </c>
      <c r="E30" s="133" t="s">
        <v>527</v>
      </c>
      <c r="F30" s="133" t="s">
        <v>528</v>
      </c>
      <c r="G30" s="134" t="s">
        <v>480</v>
      </c>
      <c r="H30" s="22">
        <f>VLOOKUP(D30,Invividual!$H:$AU,$H$1,FALSE)</f>
        <v>49</v>
      </c>
      <c r="I30" s="158"/>
      <c r="J30" s="95">
        <f>_xlfn.IFNA(VLOOKUP($D30,Invividual!$H:$AV,5,FALSE),"-")</f>
        <v>5</v>
      </c>
      <c r="K30" s="95">
        <f>_xlfn.IFNA(VLOOKUP($D30,Invividual!$H:$AV,7,FALSE),"-")</f>
        <v>6</v>
      </c>
      <c r="L30" s="95">
        <f>_xlfn.IFNA(VLOOKUP($D30,Invividual!$H:$AV,9,FALSE),"-")</f>
        <v>5</v>
      </c>
      <c r="M30" s="95">
        <f>_xlfn.IFNA(VLOOKUP($D30,Invividual!$H:$AV,11,FALSE),"-")</f>
        <v>6</v>
      </c>
      <c r="N30" s="95">
        <f>_xlfn.IFNA(VLOOKUP($D30,Invividual!$H:$AV,14,FALSE),"-")</f>
        <v>2</v>
      </c>
      <c r="O30" s="95">
        <f>_xlfn.IFNA(VLOOKUP($D30,Invividual!$H:$AV,17,FALSE),"-")</f>
        <v>0</v>
      </c>
      <c r="P30" s="95">
        <f>_xlfn.IFNA(VLOOKUP($D30,Invividual!$H:$AV,20,FALSE),"-")</f>
        <v>3</v>
      </c>
      <c r="Q30" s="95">
        <f>_xlfn.IFNA(VLOOKUP($D30,Invividual!$H:$AV,23,FALSE),"-")</f>
        <v>1</v>
      </c>
    </row>
    <row r="31" spans="1:17" ht="22.5" hidden="1" x14ac:dyDescent="0.5">
      <c r="A31" s="183"/>
      <c r="D31" s="38">
        <v>60</v>
      </c>
      <c r="E31" s="133" t="s">
        <v>508</v>
      </c>
      <c r="F31" s="133" t="s">
        <v>509</v>
      </c>
      <c r="G31" s="134" t="s">
        <v>510</v>
      </c>
      <c r="H31" s="22">
        <f>VLOOKUP(D31,Invividual!$H:$AU,$H$1,FALSE)</f>
        <v>48</v>
      </c>
      <c r="I31" s="158"/>
      <c r="J31" s="95">
        <f>_xlfn.IFNA(VLOOKUP($D31,Invividual!$H:$AV,5,FALSE),"-")</f>
        <v>1</v>
      </c>
      <c r="K31" s="95">
        <f>_xlfn.IFNA(VLOOKUP($D31,Invividual!$H:$AV,7,FALSE),"-")</f>
        <v>1</v>
      </c>
      <c r="L31" s="95">
        <f>_xlfn.IFNA(VLOOKUP($D31,Invividual!$H:$AV,9,FALSE),"-")</f>
        <v>4</v>
      </c>
      <c r="M31" s="95">
        <f>_xlfn.IFNA(VLOOKUP($D31,Invividual!$H:$AV,11,FALSE),"-")</f>
        <v>0</v>
      </c>
      <c r="N31" s="95">
        <f>_xlfn.IFNA(VLOOKUP($D31,Invividual!$H:$AV,14,FALSE),"-")</f>
        <v>3</v>
      </c>
      <c r="O31" s="95">
        <f>_xlfn.IFNA(VLOOKUP($D31,Invividual!$H:$AV,17,FALSE),"-")</f>
        <v>4</v>
      </c>
      <c r="P31" s="95">
        <f>_xlfn.IFNA(VLOOKUP($D31,Invividual!$H:$AV,20,FALSE),"-")</f>
        <v>0</v>
      </c>
      <c r="Q31" s="95">
        <f>_xlfn.IFNA(VLOOKUP($D31,Invividual!$H:$AV,23,FALSE),"-")</f>
        <v>5</v>
      </c>
    </row>
    <row r="32" spans="1:17" ht="22.5" hidden="1" x14ac:dyDescent="0.5">
      <c r="D32" s="38">
        <v>78</v>
      </c>
      <c r="E32" s="133" t="s">
        <v>541</v>
      </c>
      <c r="F32" s="133" t="s">
        <v>542</v>
      </c>
      <c r="G32" s="134" t="s">
        <v>543</v>
      </c>
      <c r="H32" s="22">
        <f>VLOOKUP(D32,Invividual!$H:$AU,$H$1,FALSE)</f>
        <v>48</v>
      </c>
      <c r="I32" s="158"/>
      <c r="J32" s="95">
        <f>_xlfn.IFNA(VLOOKUP($D32,Invividual!$H:$AV,5,FALSE),"-")</f>
        <v>3</v>
      </c>
      <c r="K32" s="95">
        <f>_xlfn.IFNA(VLOOKUP($D32,Invividual!$H:$AV,7,FALSE),"-")</f>
        <v>3</v>
      </c>
      <c r="L32" s="95">
        <f>_xlfn.IFNA(VLOOKUP($D32,Invividual!$H:$AV,9,FALSE),"-")</f>
        <v>3</v>
      </c>
      <c r="M32" s="95">
        <f>_xlfn.IFNA(VLOOKUP($D32,Invividual!$H:$AV,11,FALSE),"-")</f>
        <v>0</v>
      </c>
      <c r="N32" s="95">
        <f>_xlfn.IFNA(VLOOKUP($D32,Invividual!$H:$AV,14,FALSE),"-")</f>
        <v>5</v>
      </c>
      <c r="O32" s="95">
        <f>_xlfn.IFNA(VLOOKUP($D32,Invividual!$H:$AV,17,FALSE),"-")</f>
        <v>3</v>
      </c>
      <c r="P32" s="95">
        <f>_xlfn.IFNA(VLOOKUP($D32,Invividual!$H:$AV,20,FALSE),"-")</f>
        <v>5</v>
      </c>
      <c r="Q32" s="95">
        <f>_xlfn.IFNA(VLOOKUP($D32,Invividual!$H:$AV,23,FALSE),"-")</f>
        <v>7</v>
      </c>
    </row>
    <row r="33" spans="1:17" ht="22.5" hidden="1" x14ac:dyDescent="0.5">
      <c r="A33" s="183"/>
      <c r="D33" s="38">
        <v>55</v>
      </c>
      <c r="E33" s="133" t="s">
        <v>498</v>
      </c>
      <c r="F33" s="133" t="s">
        <v>499</v>
      </c>
      <c r="G33" s="134" t="s">
        <v>43</v>
      </c>
      <c r="H33" s="22">
        <f>VLOOKUP(D33,Invividual!$H:$AU,$H$1,FALSE)</f>
        <v>48</v>
      </c>
      <c r="I33" s="158"/>
      <c r="J33" s="95">
        <f>_xlfn.IFNA(VLOOKUP($D33,Invividual!$H:$AV,5,FALSE),"-")</f>
        <v>4</v>
      </c>
      <c r="K33" s="95">
        <f>_xlfn.IFNA(VLOOKUP($D33,Invividual!$H:$AV,7,FALSE),"-")</f>
        <v>5</v>
      </c>
      <c r="L33" s="95">
        <f>_xlfn.IFNA(VLOOKUP($D33,Invividual!$H:$AV,9,FALSE),"-")</f>
        <v>6</v>
      </c>
      <c r="M33" s="95">
        <f>_xlfn.IFNA(VLOOKUP($D33,Invividual!$H:$AV,11,FALSE),"-")</f>
        <v>0</v>
      </c>
      <c r="N33" s="95">
        <f>_xlfn.IFNA(VLOOKUP($D33,Invividual!$H:$AV,14,FALSE),"-")</f>
        <v>1</v>
      </c>
      <c r="O33" s="95">
        <f>_xlfn.IFNA(VLOOKUP($D33,Invividual!$H:$AV,17,FALSE),"-")</f>
        <v>1</v>
      </c>
      <c r="P33" s="95">
        <f>_xlfn.IFNA(VLOOKUP($D33,Invividual!$H:$AV,20,FALSE),"-")</f>
        <v>0</v>
      </c>
      <c r="Q33" s="95">
        <f>_xlfn.IFNA(VLOOKUP($D33,Invividual!$H:$AV,23,FALSE),"-")</f>
        <v>1</v>
      </c>
    </row>
    <row r="34" spans="1:17" ht="22.5" hidden="1" x14ac:dyDescent="0.5">
      <c r="D34" s="38">
        <v>77</v>
      </c>
      <c r="E34" s="133" t="s">
        <v>539</v>
      </c>
      <c r="F34" s="133" t="s">
        <v>540</v>
      </c>
      <c r="G34" s="134" t="s">
        <v>51</v>
      </c>
      <c r="H34" s="22">
        <f>VLOOKUP(D34,Invividual!$H:$AU,$H$1,FALSE)</f>
        <v>47</v>
      </c>
      <c r="I34" s="158"/>
      <c r="J34" s="95">
        <f>_xlfn.IFNA(VLOOKUP($D34,Invividual!$H:$AV,5,FALSE),"-")</f>
        <v>1</v>
      </c>
      <c r="K34" s="95">
        <f>_xlfn.IFNA(VLOOKUP($D34,Invividual!$H:$AV,7,FALSE),"-")</f>
        <v>8</v>
      </c>
      <c r="L34" s="95">
        <f>_xlfn.IFNA(VLOOKUP($D34,Invividual!$H:$AV,9,FALSE),"-")</f>
        <v>4</v>
      </c>
      <c r="M34" s="95">
        <f>_xlfn.IFNA(VLOOKUP($D34,Invividual!$H:$AV,11,FALSE),"-")</f>
        <v>1</v>
      </c>
      <c r="N34" s="95">
        <f>_xlfn.IFNA(VLOOKUP($D34,Invividual!$H:$AV,14,FALSE),"-")</f>
        <v>7</v>
      </c>
      <c r="O34" s="95">
        <f>_xlfn.IFNA(VLOOKUP($D34,Invividual!$H:$AV,17,FALSE),"-")</f>
        <v>8</v>
      </c>
      <c r="P34" s="95">
        <f>_xlfn.IFNA(VLOOKUP($D34,Invividual!$H:$AV,20,FALSE),"-")</f>
        <v>6</v>
      </c>
      <c r="Q34" s="95">
        <f>_xlfn.IFNA(VLOOKUP($D34,Invividual!$H:$AV,23,FALSE),"-")</f>
        <v>6</v>
      </c>
    </row>
    <row r="35" spans="1:17" ht="22.5" hidden="1" x14ac:dyDescent="0.5">
      <c r="A35" s="183"/>
      <c r="D35" s="38">
        <v>50</v>
      </c>
      <c r="E35" s="133" t="s">
        <v>494</v>
      </c>
      <c r="F35" s="133" t="s">
        <v>495</v>
      </c>
      <c r="G35" s="134" t="s">
        <v>453</v>
      </c>
      <c r="H35" s="22">
        <f>VLOOKUP(D35,Invividual!$H:$AU,$H$1,FALSE)</f>
        <v>47</v>
      </c>
      <c r="I35" s="158"/>
      <c r="J35" s="95">
        <f>_xlfn.IFNA(VLOOKUP($D35,Invividual!$H:$AV,5,FALSE),"-")</f>
        <v>5</v>
      </c>
      <c r="K35" s="95">
        <f>_xlfn.IFNA(VLOOKUP($D35,Invividual!$H:$AV,7,FALSE),"-")</f>
        <v>4</v>
      </c>
      <c r="L35" s="95">
        <f>_xlfn.IFNA(VLOOKUP($D35,Invividual!$H:$AV,9,FALSE),"-")</f>
        <v>0</v>
      </c>
      <c r="M35" s="95">
        <f>_xlfn.IFNA(VLOOKUP($D35,Invividual!$H:$AV,11,FALSE),"-")</f>
        <v>0</v>
      </c>
      <c r="N35" s="95">
        <f>_xlfn.IFNA(VLOOKUP($D35,Invividual!$H:$AV,14,FALSE),"-")</f>
        <v>1</v>
      </c>
      <c r="O35" s="95">
        <f>_xlfn.IFNA(VLOOKUP($D35,Invividual!$H:$AV,17,FALSE),"-")</f>
        <v>4</v>
      </c>
      <c r="P35" s="95">
        <f>_xlfn.IFNA(VLOOKUP($D35,Invividual!$H:$AV,20,FALSE),"-")</f>
        <v>2</v>
      </c>
      <c r="Q35" s="95">
        <f>_xlfn.IFNA(VLOOKUP($D35,Invividual!$H:$AV,23,FALSE),"-")</f>
        <v>3</v>
      </c>
    </row>
    <row r="36" spans="1:17" ht="22.5" hidden="1" x14ac:dyDescent="0.5">
      <c r="A36" s="183"/>
      <c r="D36" s="38">
        <v>62</v>
      </c>
      <c r="E36" s="133" t="s">
        <v>511</v>
      </c>
      <c r="F36" s="133" t="s">
        <v>512</v>
      </c>
      <c r="G36" s="134" t="s">
        <v>65</v>
      </c>
      <c r="H36" s="22">
        <f>VLOOKUP(D36,Invividual!$H:$AU,$H$1,FALSE)</f>
        <v>44</v>
      </c>
      <c r="I36" s="158"/>
      <c r="J36" s="95">
        <f>_xlfn.IFNA(VLOOKUP($D36,Invividual!$H:$AV,5,FALSE),"-")</f>
        <v>7</v>
      </c>
      <c r="K36" s="95">
        <f>_xlfn.IFNA(VLOOKUP($D36,Invividual!$H:$AV,7,FALSE),"-")</f>
        <v>3</v>
      </c>
      <c r="L36" s="95">
        <f>_xlfn.IFNA(VLOOKUP($D36,Invividual!$H:$AV,9,FALSE),"-")</f>
        <v>2</v>
      </c>
      <c r="M36" s="95">
        <f>_xlfn.IFNA(VLOOKUP($D36,Invividual!$H:$AV,11,FALSE),"-")</f>
        <v>2</v>
      </c>
      <c r="N36" s="95">
        <f>_xlfn.IFNA(VLOOKUP($D36,Invividual!$H:$AV,14,FALSE),"-")</f>
        <v>6</v>
      </c>
      <c r="O36" s="95">
        <f>_xlfn.IFNA(VLOOKUP($D36,Invividual!$H:$AV,17,FALSE),"-")</f>
        <v>6</v>
      </c>
      <c r="P36" s="95">
        <f>_xlfn.IFNA(VLOOKUP($D36,Invividual!$H:$AV,20,FALSE),"-")</f>
        <v>0</v>
      </c>
      <c r="Q36" s="95">
        <f>_xlfn.IFNA(VLOOKUP($D36,Invividual!$H:$AV,23,FALSE),"-")</f>
        <v>7</v>
      </c>
    </row>
    <row r="37" spans="1:17" ht="22.5" hidden="1" x14ac:dyDescent="0.5">
      <c r="A37" s="183"/>
      <c r="D37" s="38">
        <v>21</v>
      </c>
      <c r="E37" s="133" t="s">
        <v>441</v>
      </c>
      <c r="F37" s="133" t="s">
        <v>442</v>
      </c>
      <c r="G37" s="134" t="s">
        <v>66</v>
      </c>
      <c r="H37" s="22">
        <f>VLOOKUP(D37,Invividual!$H:$AU,$H$1,FALSE)</f>
        <v>44</v>
      </c>
      <c r="I37" s="158"/>
      <c r="J37" s="95">
        <f>_xlfn.IFNA(VLOOKUP($D37,Invividual!$H:$AV,5,FALSE),"-")</f>
        <v>5</v>
      </c>
      <c r="K37" s="95">
        <f>_xlfn.IFNA(VLOOKUP($D37,Invividual!$H:$AV,7,FALSE),"-")</f>
        <v>2</v>
      </c>
      <c r="L37" s="95">
        <f>_xlfn.IFNA(VLOOKUP($D37,Invividual!$H:$AV,9,FALSE),"-")</f>
        <v>6</v>
      </c>
      <c r="M37" s="95" t="str">
        <f>_xlfn.IFNA(VLOOKUP($D37,Invividual!$H:$AV,11,FALSE),"-")</f>
        <v>E</v>
      </c>
      <c r="N37" s="95">
        <f>_xlfn.IFNA(VLOOKUP($D37,Invividual!$H:$AV,14,FALSE),"-")</f>
        <v>4</v>
      </c>
      <c r="O37" s="95">
        <f>_xlfn.IFNA(VLOOKUP($D37,Invividual!$H:$AV,17,FALSE),"-")</f>
        <v>5</v>
      </c>
      <c r="P37" s="95">
        <f>_xlfn.IFNA(VLOOKUP($D37,Invividual!$H:$AV,20,FALSE),"-")</f>
        <v>6</v>
      </c>
      <c r="Q37" s="95">
        <f>_xlfn.IFNA(VLOOKUP($D37,Invividual!$H:$AV,23,FALSE),"-")</f>
        <v>5</v>
      </c>
    </row>
    <row r="38" spans="1:17" ht="22.5" hidden="1" x14ac:dyDescent="0.5">
      <c r="A38" s="183"/>
      <c r="D38" s="38">
        <v>45</v>
      </c>
      <c r="E38" s="133" t="s">
        <v>487</v>
      </c>
      <c r="F38" s="133" t="s">
        <v>488</v>
      </c>
      <c r="G38" s="134" t="s">
        <v>453</v>
      </c>
      <c r="H38" s="22">
        <f>VLOOKUP(D38,Invividual!$H:$AU,$H$1,FALSE)</f>
        <v>43</v>
      </c>
      <c r="I38" s="158"/>
      <c r="J38" s="95">
        <f>_xlfn.IFNA(VLOOKUP($D38,Invividual!$H:$AV,5,FALSE),"-")</f>
        <v>8</v>
      </c>
      <c r="K38" s="95">
        <f>_xlfn.IFNA(VLOOKUP($D38,Invividual!$H:$AV,7,FALSE),"-")</f>
        <v>6</v>
      </c>
      <c r="L38" s="95">
        <f>_xlfn.IFNA(VLOOKUP($D38,Invividual!$H:$AV,9,FALSE),"-")</f>
        <v>6</v>
      </c>
      <c r="M38" s="95">
        <f>_xlfn.IFNA(VLOOKUP($D38,Invividual!$H:$AV,11,FALSE),"-")</f>
        <v>6</v>
      </c>
      <c r="N38" s="95">
        <f>_xlfn.IFNA(VLOOKUP($D38,Invividual!$H:$AV,14,FALSE),"-")</f>
        <v>8</v>
      </c>
      <c r="O38" s="95">
        <f>_xlfn.IFNA(VLOOKUP($D38,Invividual!$H:$AV,17,FALSE),"-")</f>
        <v>5</v>
      </c>
      <c r="P38" s="95">
        <f>_xlfn.IFNA(VLOOKUP($D38,Invividual!$H:$AV,20,FALSE),"-")</f>
        <v>3</v>
      </c>
      <c r="Q38" s="95">
        <f>_xlfn.IFNA(VLOOKUP($D38,Invividual!$H:$AV,23,FALSE),"-")</f>
        <v>3</v>
      </c>
    </row>
    <row r="39" spans="1:17" ht="22.5" hidden="1" x14ac:dyDescent="0.5">
      <c r="D39" s="38">
        <v>73</v>
      </c>
      <c r="E39" s="133" t="s">
        <v>531</v>
      </c>
      <c r="F39" s="133" t="s">
        <v>532</v>
      </c>
      <c r="G39" s="134" t="s">
        <v>414</v>
      </c>
      <c r="H39" s="22">
        <f>VLOOKUP(D39,Invividual!$H:$AU,$H$1,FALSE)</f>
        <v>43</v>
      </c>
      <c r="I39" s="158"/>
      <c r="J39" s="95">
        <f>_xlfn.IFNA(VLOOKUP($D39,Invividual!$H:$AV,5,FALSE),"-")</f>
        <v>0</v>
      </c>
      <c r="K39" s="95">
        <f>_xlfn.IFNA(VLOOKUP($D39,Invividual!$H:$AV,7,FALSE),"-")</f>
        <v>7</v>
      </c>
      <c r="L39" s="95">
        <f>_xlfn.IFNA(VLOOKUP($D39,Invividual!$H:$AV,9,FALSE),"-")</f>
        <v>0</v>
      </c>
      <c r="M39" s="95">
        <f>_xlfn.IFNA(VLOOKUP($D39,Invividual!$H:$AV,11,FALSE),"-")</f>
        <v>5</v>
      </c>
      <c r="N39" s="95">
        <f>_xlfn.IFNA(VLOOKUP($D39,Invividual!$H:$AV,14,FALSE),"-")</f>
        <v>3</v>
      </c>
      <c r="O39" s="95">
        <f>_xlfn.IFNA(VLOOKUP($D39,Invividual!$H:$AV,17,FALSE),"-")</f>
        <v>4</v>
      </c>
      <c r="P39" s="95">
        <f>_xlfn.IFNA(VLOOKUP($D39,Invividual!$H:$AV,20,FALSE),"-")</f>
        <v>2</v>
      </c>
      <c r="Q39" s="95">
        <f>_xlfn.IFNA(VLOOKUP($D39,Invividual!$H:$AV,23,FALSE),"-")</f>
        <v>2</v>
      </c>
    </row>
    <row r="40" spans="1:17" ht="40" hidden="1" x14ac:dyDescent="0.5">
      <c r="A40" s="183"/>
      <c r="D40" s="38">
        <v>38</v>
      </c>
      <c r="E40" s="133" t="s">
        <v>471</v>
      </c>
      <c r="F40" s="133" t="s">
        <v>472</v>
      </c>
      <c r="G40" s="134" t="s">
        <v>473</v>
      </c>
      <c r="H40" s="22">
        <f>VLOOKUP(D40,Invividual!$H:$AU,$H$1,FALSE)</f>
        <v>42</v>
      </c>
      <c r="I40" s="158"/>
      <c r="J40" s="95">
        <f>_xlfn.IFNA(VLOOKUP($D40,Invividual!$H:$AV,5,FALSE),"-")</f>
        <v>9</v>
      </c>
      <c r="K40" s="95">
        <f>_xlfn.IFNA(VLOOKUP($D40,Invividual!$H:$AV,7,FALSE),"-")</f>
        <v>1</v>
      </c>
      <c r="L40" s="95">
        <f>_xlfn.IFNA(VLOOKUP($D40,Invividual!$H:$AV,9,FALSE),"-")</f>
        <v>2</v>
      </c>
      <c r="M40" s="95" t="str">
        <f>_xlfn.IFNA(VLOOKUP($D40,Invividual!$H:$AV,11,FALSE),"-")</f>
        <v>E</v>
      </c>
      <c r="N40" s="95">
        <f>_xlfn.IFNA(VLOOKUP($D40,Invividual!$H:$AV,14,FALSE),"-")</f>
        <v>4</v>
      </c>
      <c r="O40" s="95">
        <f>_xlfn.IFNA(VLOOKUP($D40,Invividual!$H:$AV,17,FALSE),"-")</f>
        <v>4</v>
      </c>
      <c r="P40" s="95">
        <f>_xlfn.IFNA(VLOOKUP($D40,Invividual!$H:$AV,20,FALSE),"-")</f>
        <v>9</v>
      </c>
      <c r="Q40" s="95">
        <f>_xlfn.IFNA(VLOOKUP($D40,Invividual!$H:$AV,23,FALSE),"-")</f>
        <v>6</v>
      </c>
    </row>
    <row r="41" spans="1:17" ht="22.5" hidden="1" x14ac:dyDescent="0.5">
      <c r="A41" s="183"/>
      <c r="D41" s="38">
        <v>13</v>
      </c>
      <c r="E41" s="133" t="s">
        <v>426</v>
      </c>
      <c r="F41" s="133" t="s">
        <v>427</v>
      </c>
      <c r="G41" s="134" t="s">
        <v>428</v>
      </c>
      <c r="H41" s="22">
        <f>VLOOKUP(D41,Invividual!$H:$AU,$H$1,FALSE)</f>
        <v>40</v>
      </c>
      <c r="I41" s="158"/>
      <c r="J41" s="95">
        <f>_xlfn.IFNA(VLOOKUP($D41,Invividual!$H:$AV,5,FALSE),"-")</f>
        <v>4</v>
      </c>
      <c r="K41" s="95">
        <f>_xlfn.IFNA(VLOOKUP($D41,Invividual!$H:$AV,7,FALSE),"-")</f>
        <v>4</v>
      </c>
      <c r="L41" s="95">
        <f>_xlfn.IFNA(VLOOKUP($D41,Invividual!$H:$AV,9,FALSE),"-")</f>
        <v>4</v>
      </c>
      <c r="M41" s="95" t="str">
        <f>_xlfn.IFNA(VLOOKUP($D41,Invividual!$H:$AV,11,FALSE),"-")</f>
        <v>E</v>
      </c>
      <c r="N41" s="95">
        <f>_xlfn.IFNA(VLOOKUP($D41,Invividual!$H:$AV,14,FALSE),"-")</f>
        <v>4</v>
      </c>
      <c r="O41" s="95">
        <f>_xlfn.IFNA(VLOOKUP($D41,Invividual!$H:$AV,17,FALSE),"-")</f>
        <v>0</v>
      </c>
      <c r="P41" s="95">
        <f>_xlfn.IFNA(VLOOKUP($D41,Invividual!$H:$AV,20,FALSE),"-")</f>
        <v>5</v>
      </c>
      <c r="Q41" s="95">
        <f>_xlfn.IFNA(VLOOKUP($D41,Invividual!$H:$AV,23,FALSE),"-")</f>
        <v>5</v>
      </c>
    </row>
    <row r="42" spans="1:17" ht="22.5" hidden="1" x14ac:dyDescent="0.5">
      <c r="A42" s="183"/>
      <c r="D42" s="38">
        <v>36</v>
      </c>
      <c r="E42" s="133" t="s">
        <v>467</v>
      </c>
      <c r="F42" s="133" t="s">
        <v>468</v>
      </c>
      <c r="G42" s="134" t="s">
        <v>47</v>
      </c>
      <c r="H42" s="22">
        <f>VLOOKUP(D42,Invividual!$H:$AU,$H$1,FALSE)</f>
        <v>40</v>
      </c>
      <c r="I42" s="158"/>
      <c r="J42" s="95">
        <f>_xlfn.IFNA(VLOOKUP($D42,Invividual!$H:$AV,5,FALSE),"-")</f>
        <v>3</v>
      </c>
      <c r="K42" s="95">
        <f>_xlfn.IFNA(VLOOKUP($D42,Invividual!$H:$AV,7,FALSE),"-")</f>
        <v>2</v>
      </c>
      <c r="L42" s="95">
        <f>_xlfn.IFNA(VLOOKUP($D42,Invividual!$H:$AV,9,FALSE),"-")</f>
        <v>9</v>
      </c>
      <c r="M42" s="95">
        <f>_xlfn.IFNA(VLOOKUP($D42,Invividual!$H:$AV,11,FALSE),"-")</f>
        <v>2</v>
      </c>
      <c r="N42" s="95">
        <f>_xlfn.IFNA(VLOOKUP($D42,Invividual!$H:$AV,14,FALSE),"-")</f>
        <v>9</v>
      </c>
      <c r="O42" s="95">
        <f>_xlfn.IFNA(VLOOKUP($D42,Invividual!$H:$AV,17,FALSE),"-")</f>
        <v>0</v>
      </c>
      <c r="P42" s="95">
        <f>_xlfn.IFNA(VLOOKUP($D42,Invividual!$H:$AV,20,FALSE),"-")</f>
        <v>5</v>
      </c>
      <c r="Q42" s="95">
        <f>_xlfn.IFNA(VLOOKUP($D42,Invividual!$H:$AV,23,FALSE),"-")</f>
        <v>7</v>
      </c>
    </row>
    <row r="43" spans="1:17" ht="22.5" hidden="1" x14ac:dyDescent="0.5">
      <c r="D43" s="38">
        <v>68</v>
      </c>
      <c r="E43" s="133" t="s">
        <v>521</v>
      </c>
      <c r="F43" s="133" t="s">
        <v>522</v>
      </c>
      <c r="G43" s="134" t="s">
        <v>47</v>
      </c>
      <c r="H43" s="22">
        <f>VLOOKUP(D43,Invividual!$H:$AU,$H$1,FALSE)</f>
        <v>35</v>
      </c>
      <c r="I43" s="158"/>
      <c r="J43" s="95">
        <f>_xlfn.IFNA(VLOOKUP($D43,Invividual!$H:$AV,5,FALSE),"-")</f>
        <v>4</v>
      </c>
      <c r="K43" s="95">
        <f>_xlfn.IFNA(VLOOKUP($D43,Invividual!$H:$AV,7,FALSE),"-")</f>
        <v>2</v>
      </c>
      <c r="L43" s="95">
        <f>_xlfn.IFNA(VLOOKUP($D43,Invividual!$H:$AV,9,FALSE),"-")</f>
        <v>1</v>
      </c>
      <c r="M43" s="95">
        <f>_xlfn.IFNA(VLOOKUP($D43,Invividual!$H:$AV,11,FALSE),"-")</f>
        <v>0</v>
      </c>
      <c r="N43" s="95">
        <f>_xlfn.IFNA(VLOOKUP($D43,Invividual!$H:$AV,14,FALSE),"-")</f>
        <v>8</v>
      </c>
      <c r="O43" s="95">
        <f>_xlfn.IFNA(VLOOKUP($D43,Invividual!$H:$AV,17,FALSE),"-")</f>
        <v>9</v>
      </c>
      <c r="P43" s="95">
        <f>_xlfn.IFNA(VLOOKUP($D43,Invividual!$H:$AV,20,FALSE),"-")</f>
        <v>7</v>
      </c>
      <c r="Q43" s="95">
        <f>_xlfn.IFNA(VLOOKUP($D43,Invividual!$H:$AV,23,FALSE),"-")</f>
        <v>0</v>
      </c>
    </row>
    <row r="44" spans="1:17" ht="22.5" hidden="1" x14ac:dyDescent="0.5">
      <c r="D44" s="38">
        <v>76</v>
      </c>
      <c r="E44" s="133" t="s">
        <v>537</v>
      </c>
      <c r="F44" s="133" t="s">
        <v>538</v>
      </c>
      <c r="G44" s="134" t="s">
        <v>62</v>
      </c>
      <c r="H44" s="22">
        <f>VLOOKUP(D44,Invividual!$H:$AU,$H$1,FALSE)</f>
        <v>34</v>
      </c>
      <c r="I44" s="158"/>
      <c r="J44" s="95">
        <f>_xlfn.IFNA(VLOOKUP($D44,Invividual!$H:$AV,5,FALSE),"-")</f>
        <v>10</v>
      </c>
      <c r="K44" s="95">
        <f>_xlfn.IFNA(VLOOKUP($D44,Invividual!$H:$AV,7,FALSE),"-")</f>
        <v>4</v>
      </c>
      <c r="L44" s="95">
        <f>_xlfn.IFNA(VLOOKUP($D44,Invividual!$H:$AV,9,FALSE),"-")</f>
        <v>0</v>
      </c>
      <c r="M44" s="95">
        <f>_xlfn.IFNA(VLOOKUP($D44,Invividual!$H:$AV,11,FALSE),"-")</f>
        <v>3</v>
      </c>
      <c r="N44" s="95">
        <f>_xlfn.IFNA(VLOOKUP($D44,Invividual!$H:$AV,14,FALSE),"-")</f>
        <v>4</v>
      </c>
      <c r="O44" s="95">
        <f>_xlfn.IFNA(VLOOKUP($D44,Invividual!$H:$AV,17,FALSE),"-")</f>
        <v>6</v>
      </c>
      <c r="P44" s="95">
        <f>_xlfn.IFNA(VLOOKUP($D44,Invividual!$H:$AV,20,FALSE),"-")</f>
        <v>0</v>
      </c>
      <c r="Q44" s="95">
        <f>_xlfn.IFNA(VLOOKUP($D44,Invividual!$H:$AV,23,FALSE),"-")</f>
        <v>5</v>
      </c>
    </row>
    <row r="45" spans="1:17" ht="22.5" hidden="1" x14ac:dyDescent="0.5">
      <c r="A45" s="183"/>
      <c r="D45" s="38">
        <v>48</v>
      </c>
      <c r="E45" s="133" t="s">
        <v>491</v>
      </c>
      <c r="F45" s="133" t="s">
        <v>492</v>
      </c>
      <c r="G45" s="134" t="s">
        <v>66</v>
      </c>
      <c r="H45" s="22">
        <f>VLOOKUP(D45,Invividual!$H:$AU,$H$1,FALSE)</f>
        <v>34</v>
      </c>
      <c r="I45" s="158"/>
      <c r="J45" s="95">
        <f>_xlfn.IFNA(VLOOKUP($D45,Invividual!$H:$AV,5,FALSE),"-")</f>
        <v>4</v>
      </c>
      <c r="K45" s="95">
        <f>_xlfn.IFNA(VLOOKUP($D45,Invividual!$H:$AV,7,FALSE),"-")</f>
        <v>0</v>
      </c>
      <c r="L45" s="95">
        <f>_xlfn.IFNA(VLOOKUP($D45,Invividual!$H:$AV,9,FALSE),"-")</f>
        <v>0</v>
      </c>
      <c r="M45" s="95">
        <f>_xlfn.IFNA(VLOOKUP($D45,Invividual!$H:$AV,11,FALSE),"-")</f>
        <v>0</v>
      </c>
      <c r="N45" s="95">
        <f>_xlfn.IFNA(VLOOKUP($D45,Invividual!$H:$AV,14,FALSE),"-")</f>
        <v>5</v>
      </c>
      <c r="O45" s="95">
        <f>_xlfn.IFNA(VLOOKUP($D45,Invividual!$H:$AV,17,FALSE),"-")</f>
        <v>3</v>
      </c>
      <c r="P45" s="95">
        <f>_xlfn.IFNA(VLOOKUP($D45,Invividual!$H:$AV,20,FALSE),"-")</f>
        <v>5</v>
      </c>
      <c r="Q45" s="95">
        <f>_xlfn.IFNA(VLOOKUP($D45,Invividual!$H:$AV,23,FALSE),"-")</f>
        <v>4</v>
      </c>
    </row>
    <row r="46" spans="1:17" ht="22.5" hidden="1" x14ac:dyDescent="0.5">
      <c r="A46" s="183"/>
      <c r="D46" s="38">
        <v>59</v>
      </c>
      <c r="E46" s="133" t="s">
        <v>506</v>
      </c>
      <c r="F46" s="133" t="s">
        <v>507</v>
      </c>
      <c r="G46" s="134" t="s">
        <v>434</v>
      </c>
      <c r="H46" s="22">
        <f>VLOOKUP(D46,Invividual!$H:$AU,$H$1,FALSE)</f>
        <v>30</v>
      </c>
      <c r="I46" s="158"/>
      <c r="J46" s="95">
        <f>_xlfn.IFNA(VLOOKUP($D46,Invividual!$H:$AV,5,FALSE),"-")</f>
        <v>10</v>
      </c>
      <c r="K46" s="95">
        <f>_xlfn.IFNA(VLOOKUP($D46,Invividual!$H:$AV,7,FALSE),"-")</f>
        <v>8</v>
      </c>
      <c r="L46" s="95">
        <f>_xlfn.IFNA(VLOOKUP($D46,Invividual!$H:$AV,9,FALSE),"-")</f>
        <v>7</v>
      </c>
      <c r="M46" s="95" t="str">
        <f>_xlfn.IFNA(VLOOKUP($D46,Invividual!$H:$AV,11,FALSE),"-")</f>
        <v>E</v>
      </c>
      <c r="N46" s="95">
        <f>_xlfn.IFNA(VLOOKUP($D46,Invividual!$H:$AV,14,FALSE),"-")</f>
        <v>5</v>
      </c>
      <c r="O46" s="95">
        <f>_xlfn.IFNA(VLOOKUP($D46,Invividual!$H:$AV,17,FALSE),"-")</f>
        <v>7</v>
      </c>
      <c r="P46" s="95">
        <f>_xlfn.IFNA(VLOOKUP($D46,Invividual!$H:$AV,20,FALSE),"-")</f>
        <v>4</v>
      </c>
      <c r="Q46" s="95">
        <f>_xlfn.IFNA(VLOOKUP($D46,Invividual!$H:$AV,23,FALSE),"-")</f>
        <v>6</v>
      </c>
    </row>
    <row r="47" spans="1:17" ht="22.5" hidden="1" x14ac:dyDescent="0.5">
      <c r="A47" s="183"/>
      <c r="D47" s="38">
        <v>23</v>
      </c>
      <c r="E47" s="133" t="s">
        <v>445</v>
      </c>
      <c r="F47" s="133" t="s">
        <v>446</v>
      </c>
      <c r="G47" s="134" t="s">
        <v>66</v>
      </c>
      <c r="H47" s="22">
        <f>VLOOKUP(D47,Invividual!$H:$AU,$H$1,FALSE)</f>
        <v>27</v>
      </c>
      <c r="I47" s="158"/>
      <c r="J47" s="95">
        <f>_xlfn.IFNA(VLOOKUP($D47,Invividual!$H:$AV,5,FALSE),"-")</f>
        <v>6</v>
      </c>
      <c r="K47" s="95">
        <f>_xlfn.IFNA(VLOOKUP($D47,Invividual!$H:$AV,7,FALSE),"-")</f>
        <v>0</v>
      </c>
      <c r="L47" s="95">
        <f>_xlfn.IFNA(VLOOKUP($D47,Invividual!$H:$AV,9,FALSE),"-")</f>
        <v>3</v>
      </c>
      <c r="M47" s="95">
        <f>_xlfn.IFNA(VLOOKUP($D47,Invividual!$H:$AV,11,FALSE),"-")</f>
        <v>0</v>
      </c>
      <c r="N47" s="95">
        <f>_xlfn.IFNA(VLOOKUP($D47,Invividual!$H:$AV,14,FALSE),"-")</f>
        <v>0</v>
      </c>
      <c r="O47" s="95">
        <f>_xlfn.IFNA(VLOOKUP($D47,Invividual!$H:$AV,17,FALSE),"-")</f>
        <v>4</v>
      </c>
      <c r="P47" s="95">
        <f>_xlfn.IFNA(VLOOKUP($D47,Invividual!$H:$AV,20,FALSE),"-")</f>
        <v>4</v>
      </c>
      <c r="Q47" s="95">
        <f>_xlfn.IFNA(VLOOKUP($D47,Invividual!$H:$AV,23,FALSE),"-")</f>
        <v>0</v>
      </c>
    </row>
    <row r="48" spans="1:17" ht="22.5" hidden="1" x14ac:dyDescent="0.5">
      <c r="D48" s="38">
        <v>66</v>
      </c>
      <c r="E48" s="133" t="s">
        <v>517</v>
      </c>
      <c r="F48" s="133" t="s">
        <v>518</v>
      </c>
      <c r="G48" s="134" t="s">
        <v>66</v>
      </c>
      <c r="H48" s="22">
        <f>VLOOKUP(D48,Invividual!$H:$AU,$H$1,FALSE)</f>
        <v>27</v>
      </c>
      <c r="I48" s="158"/>
      <c r="J48" s="95">
        <f>_xlfn.IFNA(VLOOKUP($D48,Invividual!$H:$AV,5,FALSE),"-")</f>
        <v>0</v>
      </c>
      <c r="K48" s="95">
        <f>_xlfn.IFNA(VLOOKUP($D48,Invividual!$H:$AV,7,FALSE),"-")</f>
        <v>5</v>
      </c>
      <c r="L48" s="95">
        <f>_xlfn.IFNA(VLOOKUP($D48,Invividual!$H:$AV,9,FALSE),"-")</f>
        <v>6</v>
      </c>
      <c r="M48" s="95">
        <f>_xlfn.IFNA(VLOOKUP($D48,Invividual!$H:$AV,11,FALSE),"-")</f>
        <v>0</v>
      </c>
      <c r="N48" s="95">
        <f>_xlfn.IFNA(VLOOKUP($D48,Invividual!$H:$AV,14,FALSE),"-")</f>
        <v>6</v>
      </c>
      <c r="O48" s="95">
        <f>_xlfn.IFNA(VLOOKUP($D48,Invividual!$H:$AV,17,FALSE),"-")</f>
        <v>5</v>
      </c>
      <c r="P48" s="95">
        <f>_xlfn.IFNA(VLOOKUP($D48,Invividual!$H:$AV,20,FALSE),"-")</f>
        <v>0</v>
      </c>
      <c r="Q48" s="95">
        <f>_xlfn.IFNA(VLOOKUP($D48,Invividual!$H:$AV,23,FALSE),"-")</f>
        <v>6</v>
      </c>
    </row>
    <row r="49" spans="1:17" ht="22.5" hidden="1" x14ac:dyDescent="0.5">
      <c r="A49" s="183"/>
      <c r="D49" s="38">
        <v>37</v>
      </c>
      <c r="E49" s="133" t="s">
        <v>469</v>
      </c>
      <c r="F49" s="133" t="s">
        <v>470</v>
      </c>
      <c r="G49" s="134" t="s">
        <v>47</v>
      </c>
      <c r="H49" s="22">
        <f>VLOOKUP(D49,Invividual!$H:$AU,$H$1,FALSE)</f>
        <v>26</v>
      </c>
      <c r="I49" s="158"/>
      <c r="J49" s="95">
        <f>_xlfn.IFNA(VLOOKUP($D49,Invividual!$H:$AV,5,FALSE),"-")</f>
        <v>7</v>
      </c>
      <c r="K49" s="95">
        <f>_xlfn.IFNA(VLOOKUP($D49,Invividual!$H:$AV,7,FALSE),"-")</f>
        <v>7</v>
      </c>
      <c r="L49" s="95">
        <f>_xlfn.IFNA(VLOOKUP($D49,Invividual!$H:$AV,9,FALSE),"-")</f>
        <v>7</v>
      </c>
      <c r="M49" s="95">
        <f>_xlfn.IFNA(VLOOKUP($D49,Invividual!$H:$AV,11,FALSE),"-")</f>
        <v>0</v>
      </c>
      <c r="N49" s="95">
        <f>_xlfn.IFNA(VLOOKUP($D49,Invividual!$H:$AV,14,FALSE),"-")</f>
        <v>6</v>
      </c>
      <c r="O49" s="95">
        <f>_xlfn.IFNA(VLOOKUP($D49,Invividual!$H:$AV,17,FALSE),"-")</f>
        <v>7</v>
      </c>
      <c r="P49" s="95">
        <f>_xlfn.IFNA(VLOOKUP($D49,Invividual!$H:$AV,20,FALSE),"-")</f>
        <v>8</v>
      </c>
      <c r="Q49" s="95">
        <f>_xlfn.IFNA(VLOOKUP($D49,Invividual!$H:$AV,23,FALSE),"-")</f>
        <v>9</v>
      </c>
    </row>
    <row r="50" spans="1:17" ht="22.5" hidden="1" x14ac:dyDescent="0.5">
      <c r="A50" s="183"/>
      <c r="D50" s="38">
        <v>44</v>
      </c>
      <c r="E50" s="133" t="s">
        <v>485</v>
      </c>
      <c r="F50" s="133" t="s">
        <v>486</v>
      </c>
      <c r="G50" s="134" t="s">
        <v>453</v>
      </c>
      <c r="H50" s="22">
        <f>VLOOKUP(D50,Invividual!$H:$AU,$H$1,FALSE)</f>
        <v>24</v>
      </c>
      <c r="I50" s="158"/>
      <c r="J50" s="95">
        <f>_xlfn.IFNA(VLOOKUP($D50,Invividual!$H:$AV,5,FALSE),"-")</f>
        <v>10</v>
      </c>
      <c r="K50" s="95">
        <f>_xlfn.IFNA(VLOOKUP($D50,Invividual!$H:$AV,7,FALSE),"-")</f>
        <v>0</v>
      </c>
      <c r="L50" s="95">
        <f>_xlfn.IFNA(VLOOKUP($D50,Invividual!$H:$AV,9,FALSE),"-")</f>
        <v>0</v>
      </c>
      <c r="M50" s="95">
        <f>_xlfn.IFNA(VLOOKUP($D50,Invividual!$H:$AV,11,FALSE),"-")</f>
        <v>0</v>
      </c>
      <c r="N50" s="95">
        <f>_xlfn.IFNA(VLOOKUP($D50,Invividual!$H:$AV,14,FALSE),"-")</f>
        <v>3</v>
      </c>
      <c r="O50" s="95">
        <f>_xlfn.IFNA(VLOOKUP($D50,Invividual!$H:$AV,17,FALSE),"-")</f>
        <v>6</v>
      </c>
      <c r="P50" s="95">
        <f>_xlfn.IFNA(VLOOKUP($D50,Invividual!$H:$AV,20,FALSE),"-")</f>
        <v>7</v>
      </c>
      <c r="Q50" s="95">
        <f>_xlfn.IFNA(VLOOKUP($D50,Invividual!$H:$AV,23,FALSE),"-")</f>
        <v>5</v>
      </c>
    </row>
    <row r="51" spans="1:17" ht="22.5" hidden="1" x14ac:dyDescent="0.5">
      <c r="A51" s="183"/>
      <c r="D51" s="38">
        <v>56</v>
      </c>
      <c r="E51" s="133" t="s">
        <v>500</v>
      </c>
      <c r="F51" s="133" t="s">
        <v>501</v>
      </c>
      <c r="G51" s="134" t="s">
        <v>43</v>
      </c>
      <c r="H51" s="22">
        <f>VLOOKUP(D51,Invividual!$H:$AU,$H$1,FALSE)</f>
        <v>20</v>
      </c>
      <c r="I51" s="158"/>
      <c r="J51" s="95">
        <f>_xlfn.IFNA(VLOOKUP($D51,Invividual!$H:$AV,5,FALSE),"-")</f>
        <v>5</v>
      </c>
      <c r="K51" s="95">
        <f>_xlfn.IFNA(VLOOKUP($D51,Invividual!$H:$AV,7,FALSE),"-")</f>
        <v>9</v>
      </c>
      <c r="L51" s="95">
        <f>_xlfn.IFNA(VLOOKUP($D51,Invividual!$H:$AV,9,FALSE),"-")</f>
        <v>10</v>
      </c>
      <c r="M51" s="95">
        <f>_xlfn.IFNA(VLOOKUP($D51,Invividual!$H:$AV,11,FALSE),"-")</f>
        <v>0</v>
      </c>
      <c r="N51" s="95">
        <f>_xlfn.IFNA(VLOOKUP($D51,Invividual!$H:$AV,14,FALSE),"-")</f>
        <v>9</v>
      </c>
      <c r="O51" s="95">
        <f>_xlfn.IFNA(VLOOKUP($D51,Invividual!$H:$AV,17,FALSE),"-")</f>
        <v>10</v>
      </c>
      <c r="P51" s="95">
        <f>_xlfn.IFNA(VLOOKUP($D51,Invividual!$H:$AV,20,FALSE),"-")</f>
        <v>5</v>
      </c>
      <c r="Q51" s="95">
        <f>_xlfn.IFNA(VLOOKUP($D51,Invividual!$H:$AV,23,FALSE),"-")</f>
        <v>9</v>
      </c>
    </row>
    <row r="52" spans="1:17" ht="22.5" hidden="1" x14ac:dyDescent="0.5">
      <c r="A52" s="183"/>
      <c r="D52" s="38">
        <v>43</v>
      </c>
      <c r="E52" s="133" t="s">
        <v>483</v>
      </c>
      <c r="F52" s="133" t="s">
        <v>484</v>
      </c>
      <c r="G52" s="134" t="s">
        <v>66</v>
      </c>
      <c r="H52" s="22">
        <f>VLOOKUP(D52,Invividual!$H:$AU,$H$1,FALSE)</f>
        <v>20</v>
      </c>
      <c r="I52" s="158"/>
      <c r="J52" s="95">
        <f>_xlfn.IFNA(VLOOKUP($D52,Invividual!$H:$AV,5,FALSE),"-")</f>
        <v>6</v>
      </c>
      <c r="K52" s="95">
        <f>_xlfn.IFNA(VLOOKUP($D52,Invividual!$H:$AV,7,FALSE),"-")</f>
        <v>8</v>
      </c>
      <c r="L52" s="95">
        <f>_xlfn.IFNA(VLOOKUP($D52,Invividual!$H:$AV,9,FALSE),"-")</f>
        <v>5</v>
      </c>
      <c r="M52" s="95">
        <f>_xlfn.IFNA(VLOOKUP($D52,Invividual!$H:$AV,11,FALSE),"-")</f>
        <v>0</v>
      </c>
      <c r="N52" s="95">
        <f>_xlfn.IFNA(VLOOKUP($D52,Invividual!$H:$AV,14,FALSE),"-")</f>
        <v>10</v>
      </c>
      <c r="O52" s="95">
        <f>_xlfn.IFNA(VLOOKUP($D52,Invividual!$H:$AV,17,FALSE),"-")</f>
        <v>8</v>
      </c>
      <c r="P52" s="95">
        <f>_xlfn.IFNA(VLOOKUP($D52,Invividual!$H:$AV,20,FALSE),"-")</f>
        <v>10</v>
      </c>
      <c r="Q52" s="95">
        <f>_xlfn.IFNA(VLOOKUP($D52,Invividual!$H:$AV,23,FALSE),"-")</f>
        <v>10</v>
      </c>
    </row>
    <row r="53" spans="1:17" ht="22.5" hidden="1" x14ac:dyDescent="0.5">
      <c r="A53" s="183"/>
      <c r="D53" s="38">
        <v>63</v>
      </c>
      <c r="E53" s="133" t="s">
        <v>513</v>
      </c>
      <c r="F53" s="133" t="s">
        <v>514</v>
      </c>
      <c r="G53" s="134" t="s">
        <v>62</v>
      </c>
      <c r="H53" s="22">
        <f>VLOOKUP(D53,Invividual!$H:$AU,$H$1,FALSE)</f>
        <v>16</v>
      </c>
      <c r="I53" s="158"/>
      <c r="J53" s="95">
        <f>_xlfn.IFNA(VLOOKUP($D53,Invividual!$H:$AV,5,FALSE),"-")</f>
        <v>8</v>
      </c>
      <c r="K53" s="95">
        <f>_xlfn.IFNA(VLOOKUP($D53,Invividual!$H:$AV,7,FALSE),"-")</f>
        <v>7</v>
      </c>
      <c r="L53" s="95">
        <f>_xlfn.IFNA(VLOOKUP($D53,Invividual!$H:$AV,9,FALSE),"-")</f>
        <v>9</v>
      </c>
      <c r="M53" s="95">
        <f>_xlfn.IFNA(VLOOKUP($D53,Invividual!$H:$AV,11,FALSE),"-")</f>
        <v>0</v>
      </c>
      <c r="N53" s="95">
        <f>_xlfn.IFNA(VLOOKUP($D53,Invividual!$H:$AV,14,FALSE),"-")</f>
        <v>8</v>
      </c>
      <c r="O53" s="95">
        <f>_xlfn.IFNA(VLOOKUP($D53,Invividual!$H:$AV,17,FALSE),"-")</f>
        <v>8</v>
      </c>
      <c r="P53" s="95">
        <f>_xlfn.IFNA(VLOOKUP($D53,Invividual!$H:$AV,20,FALSE),"-")</f>
        <v>0</v>
      </c>
      <c r="Q53" s="95">
        <f>_xlfn.IFNA(VLOOKUP($D53,Invividual!$H:$AV,23,FALSE),"-")</f>
        <v>10</v>
      </c>
    </row>
    <row r="54" spans="1:17" ht="22.5" hidden="1" x14ac:dyDescent="0.5">
      <c r="D54" s="38">
        <v>74</v>
      </c>
      <c r="E54" s="133" t="s">
        <v>533</v>
      </c>
      <c r="F54" s="133" t="s">
        <v>534</v>
      </c>
      <c r="G54" s="134" t="s">
        <v>66</v>
      </c>
      <c r="H54" s="22">
        <f>VLOOKUP(D54,Invividual!$H:$AU,$H$1,FALSE)</f>
        <v>13</v>
      </c>
      <c r="I54" s="158"/>
      <c r="J54" s="95">
        <f>_xlfn.IFNA(VLOOKUP($D54,Invividual!$H:$AV,5,FALSE),"-")</f>
        <v>7</v>
      </c>
      <c r="K54" s="95">
        <f>_xlfn.IFNA(VLOOKUP($D54,Invividual!$H:$AV,7,FALSE),"-")</f>
        <v>9</v>
      </c>
      <c r="L54" s="95">
        <f>_xlfn.IFNA(VLOOKUP($D54,Invividual!$H:$AV,9,FALSE),"-")</f>
        <v>10</v>
      </c>
      <c r="M54" s="95">
        <f>_xlfn.IFNA(VLOOKUP($D54,Invividual!$H:$AV,11,FALSE),"-")</f>
        <v>0</v>
      </c>
      <c r="N54" s="95">
        <f>_xlfn.IFNA(VLOOKUP($D54,Invividual!$H:$AV,14,FALSE),"-")</f>
        <v>0</v>
      </c>
      <c r="O54" s="95">
        <f>_xlfn.IFNA(VLOOKUP($D54,Invividual!$H:$AV,17,FALSE),"-")</f>
        <v>7</v>
      </c>
      <c r="P54" s="95">
        <f>_xlfn.IFNA(VLOOKUP($D54,Invividual!$H:$AV,20,FALSE),"-")</f>
        <v>10</v>
      </c>
      <c r="Q54" s="95">
        <f>_xlfn.IFNA(VLOOKUP($D54,Invividual!$H:$AV,23,FALSE),"-")</f>
        <v>10</v>
      </c>
    </row>
    <row r="55" spans="1:17" ht="22.5" hidden="1" x14ac:dyDescent="0.5">
      <c r="D55" s="38">
        <v>67</v>
      </c>
      <c r="E55" s="133" t="s">
        <v>519</v>
      </c>
      <c r="F55" s="133" t="s">
        <v>520</v>
      </c>
      <c r="G55" s="134" t="s">
        <v>520</v>
      </c>
      <c r="H55" s="22">
        <f>VLOOKUP(D55,Invividual!$H:$AU,$H$1,FALSE)</f>
        <v>12</v>
      </c>
      <c r="I55" s="158"/>
      <c r="J55" s="95">
        <f>_xlfn.IFNA(VLOOKUP($D55,Invividual!$H:$AV,5,FALSE),"-")</f>
        <v>0</v>
      </c>
      <c r="K55" s="95">
        <f>_xlfn.IFNA(VLOOKUP($D55,Invividual!$H:$AV,7,FALSE),"-")</f>
        <v>0</v>
      </c>
      <c r="L55" s="95">
        <f>_xlfn.IFNA(VLOOKUP($D55,Invividual!$H:$AV,9,FALSE),"-")</f>
        <v>0</v>
      </c>
      <c r="M55" s="95">
        <f>_xlfn.IFNA(VLOOKUP($D55,Invividual!$H:$AV,11,FALSE),"-")</f>
        <v>4</v>
      </c>
      <c r="N55" s="95">
        <f>_xlfn.IFNA(VLOOKUP($D55,Invividual!$H:$AV,14,FALSE),"-")</f>
        <v>10</v>
      </c>
      <c r="O55" s="95">
        <f>_xlfn.IFNA(VLOOKUP($D55,Invividual!$H:$AV,17,FALSE),"-")</f>
        <v>10</v>
      </c>
      <c r="P55" s="95">
        <f>_xlfn.IFNA(VLOOKUP($D55,Invividual!$H:$AV,20,FALSE),"-")</f>
        <v>8</v>
      </c>
      <c r="Q55" s="95">
        <f>_xlfn.IFNA(VLOOKUP($D55,Invividual!$H:$AV,23,FALSE),"-")</f>
        <v>0</v>
      </c>
    </row>
    <row r="56" spans="1:17" ht="22.5" hidden="1" x14ac:dyDescent="0.5">
      <c r="A56" s="183"/>
      <c r="D56" s="38">
        <v>57</v>
      </c>
      <c r="E56" s="133" t="s">
        <v>502</v>
      </c>
      <c r="F56" s="133" t="s">
        <v>503</v>
      </c>
      <c r="G56" s="134" t="s">
        <v>66</v>
      </c>
      <c r="H56" s="22">
        <f>VLOOKUP(D56,Invividual!$H:$AU,$H$1,FALSE)</f>
        <v>12</v>
      </c>
      <c r="I56" s="158"/>
      <c r="J56" s="95">
        <f>_xlfn.IFNA(VLOOKUP($D56,Invividual!$H:$AV,5,FALSE),"-")</f>
        <v>9</v>
      </c>
      <c r="K56" s="95">
        <f>_xlfn.IFNA(VLOOKUP($D56,Invividual!$H:$AV,7,FALSE),"-")</f>
        <v>10</v>
      </c>
      <c r="L56" s="95">
        <f>_xlfn.IFNA(VLOOKUP($D56,Invividual!$H:$AV,9,FALSE),"-")</f>
        <v>8</v>
      </c>
      <c r="M56" s="95">
        <f>_xlfn.IFNA(VLOOKUP($D56,Invividual!$H:$AV,11,FALSE),"-")</f>
        <v>0</v>
      </c>
      <c r="N56" s="95">
        <f>_xlfn.IFNA(VLOOKUP($D56,Invividual!$H:$AV,14,FALSE),"-")</f>
        <v>10</v>
      </c>
      <c r="O56" s="95">
        <f>_xlfn.IFNA(VLOOKUP($D56,Invividual!$H:$AV,17,FALSE),"-")</f>
        <v>9</v>
      </c>
      <c r="P56" s="95">
        <f>_xlfn.IFNA(VLOOKUP($D56,Invividual!$H:$AV,20,FALSE),"-")</f>
        <v>0</v>
      </c>
      <c r="Q56" s="95">
        <f>_xlfn.IFNA(VLOOKUP($D56,Invividual!$H:$AV,23,FALSE),"-")</f>
        <v>8</v>
      </c>
    </row>
    <row r="57" spans="1:17" ht="22.5" hidden="1" x14ac:dyDescent="0.5">
      <c r="D57" s="38">
        <v>70</v>
      </c>
      <c r="E57" s="133" t="s">
        <v>525</v>
      </c>
      <c r="F57" s="133" t="s">
        <v>526</v>
      </c>
      <c r="G57" s="134" t="s">
        <v>66</v>
      </c>
      <c r="H57" s="22">
        <f>VLOOKUP(D57,Invividual!$H:$AU,$H$1,FALSE)</f>
        <v>11</v>
      </c>
      <c r="I57" s="158"/>
      <c r="J57" s="95">
        <f>_xlfn.IFNA(VLOOKUP($D57,Invividual!$H:$AV,5,FALSE),"-")</f>
        <v>9</v>
      </c>
      <c r="K57" s="95">
        <f>_xlfn.IFNA(VLOOKUP($D57,Invividual!$H:$AV,7,FALSE),"-")</f>
        <v>0</v>
      </c>
      <c r="L57" s="95">
        <f>_xlfn.IFNA(VLOOKUP($D57,Invividual!$H:$AV,9,FALSE),"-")</f>
        <v>8</v>
      </c>
      <c r="M57" s="95">
        <f>_xlfn.IFNA(VLOOKUP($D57,Invividual!$H:$AV,11,FALSE),"-")</f>
        <v>0</v>
      </c>
      <c r="N57" s="95">
        <f>_xlfn.IFNA(VLOOKUP($D57,Invividual!$H:$AV,14,FALSE),"-")</f>
        <v>9</v>
      </c>
      <c r="O57" s="95">
        <f>_xlfn.IFNA(VLOOKUP($D57,Invividual!$H:$AV,17,FALSE),"-")</f>
        <v>0</v>
      </c>
      <c r="P57" s="95">
        <f>_xlfn.IFNA(VLOOKUP($D57,Invividual!$H:$AV,20,FALSE),"-")</f>
        <v>9</v>
      </c>
      <c r="Q57" s="95">
        <f>_xlfn.IFNA(VLOOKUP($D57,Invividual!$H:$AV,23,FALSE),"-")</f>
        <v>9</v>
      </c>
    </row>
    <row r="58" spans="1:17" ht="40" hidden="1" x14ac:dyDescent="0.5">
      <c r="A58" s="183"/>
      <c r="D58" s="38">
        <v>39</v>
      </c>
      <c r="E58" s="133" t="s">
        <v>474</v>
      </c>
      <c r="F58" s="133" t="s">
        <v>475</v>
      </c>
      <c r="G58" s="134" t="s">
        <v>473</v>
      </c>
      <c r="H58" s="22">
        <f>VLOOKUP(D58,Invividual!$H:$AU,$H$1,FALSE)</f>
        <v>10</v>
      </c>
      <c r="I58" s="158"/>
      <c r="J58" s="95">
        <f>_xlfn.IFNA(VLOOKUP($D58,Invividual!$H:$AV,5,FALSE),"-")</f>
        <v>0</v>
      </c>
      <c r="K58" s="95">
        <f>_xlfn.IFNA(VLOOKUP($D58,Invividual!$H:$AV,7,FALSE),"-")</f>
        <v>3</v>
      </c>
      <c r="L58" s="95">
        <f>_xlfn.IFNA(VLOOKUP($D58,Invividual!$H:$AV,9,FALSE),"-")</f>
        <v>10</v>
      </c>
      <c r="M58" s="95" t="str">
        <f>_xlfn.IFNA(VLOOKUP($D58,Invividual!$H:$AV,11,FALSE),"-")</f>
        <v>E</v>
      </c>
      <c r="N58" s="95">
        <f>_xlfn.IFNA(VLOOKUP($D58,Invividual!$H:$AV,14,FALSE),"-")</f>
        <v>0</v>
      </c>
      <c r="O58" s="95">
        <f>_xlfn.IFNA(VLOOKUP($D58,Invividual!$H:$AV,17,FALSE),"-")</f>
        <v>10</v>
      </c>
      <c r="P58" s="95">
        <f>_xlfn.IFNA(VLOOKUP($D58,Invividual!$H:$AV,20,FALSE),"-")</f>
        <v>0</v>
      </c>
      <c r="Q58" s="95">
        <f>_xlfn.IFNA(VLOOKUP($D58,Invividual!$H:$AV,23,FALSE),"-")</f>
        <v>0</v>
      </c>
    </row>
    <row r="59" spans="1:17" ht="22.5" hidden="1" x14ac:dyDescent="0.5">
      <c r="D59" s="38">
        <v>69</v>
      </c>
      <c r="E59" s="133" t="s">
        <v>523</v>
      </c>
      <c r="F59" s="133" t="s">
        <v>524</v>
      </c>
      <c r="G59" s="134" t="s">
        <v>47</v>
      </c>
      <c r="H59" s="22">
        <f>VLOOKUP(D59,Invividual!$H:$AU,$H$1,FALSE)</f>
        <v>5</v>
      </c>
      <c r="I59" s="158"/>
      <c r="J59" s="95">
        <f>_xlfn.IFNA(VLOOKUP($D59,Invividual!$H:$AV,5,FALSE),"-")</f>
        <v>6</v>
      </c>
      <c r="K59" s="95">
        <f>_xlfn.IFNA(VLOOKUP($D59,Invividual!$H:$AV,7,FALSE),"-")</f>
        <v>0</v>
      </c>
      <c r="L59" s="95">
        <f>_xlfn.IFNA(VLOOKUP($D59,Invividual!$H:$AV,9,FALSE),"-")</f>
        <v>0</v>
      </c>
      <c r="M59" s="95">
        <f>_xlfn.IFNA(VLOOKUP($D59,Invividual!$H:$AV,11,FALSE),"-")</f>
        <v>0</v>
      </c>
      <c r="N59" s="95">
        <f>_xlfn.IFNA(VLOOKUP($D59,Invividual!$H:$AV,14,FALSE),"-")</f>
        <v>0</v>
      </c>
      <c r="O59" s="95">
        <f>_xlfn.IFNA(VLOOKUP($D59,Invividual!$H:$AV,17,FALSE),"-")</f>
        <v>0</v>
      </c>
      <c r="P59" s="95">
        <f>_xlfn.IFNA(VLOOKUP($D59,Invividual!$H:$AV,20,FALSE),"-")</f>
        <v>0</v>
      </c>
      <c r="Q59" s="95">
        <f>_xlfn.IFNA(VLOOKUP($D59,Invividual!$H:$AV,23,FALSE),"-")</f>
        <v>0</v>
      </c>
    </row>
    <row r="60" spans="1:17" ht="22.5" hidden="1" x14ac:dyDescent="0.5">
      <c r="A60" s="183"/>
      <c r="D60" s="38">
        <v>20</v>
      </c>
      <c r="E60" s="133" t="s">
        <v>439</v>
      </c>
      <c r="F60" s="133" t="s">
        <v>440</v>
      </c>
      <c r="G60" s="134" t="s">
        <v>47</v>
      </c>
      <c r="H60" s="22">
        <f>VLOOKUP(D60,Invividual!$H:$AU,$H$1,FALSE)</f>
        <v>0</v>
      </c>
      <c r="I60" s="158"/>
      <c r="J60" s="95">
        <f>_xlfn.IFNA(VLOOKUP($D60,Invividual!$H:$AV,5,FALSE),"-")</f>
        <v>0</v>
      </c>
      <c r="K60" s="95">
        <f>_xlfn.IFNA(VLOOKUP($D60,Invividual!$H:$AV,7,FALSE),"-")</f>
        <v>0</v>
      </c>
      <c r="L60" s="95">
        <f>_xlfn.IFNA(VLOOKUP($D60,Invividual!$H:$AV,9,FALSE),"-")</f>
        <v>0</v>
      </c>
      <c r="M60" s="95">
        <f>_xlfn.IFNA(VLOOKUP($D60,Invividual!$H:$AV,11,FALSE),"-")</f>
        <v>0</v>
      </c>
      <c r="N60" s="95">
        <f>_xlfn.IFNA(VLOOKUP($D60,Invividual!$H:$AV,14,FALSE),"-")</f>
        <v>0</v>
      </c>
      <c r="O60" s="95">
        <f>_xlfn.IFNA(VLOOKUP($D60,Invividual!$H:$AV,17,FALSE),"-")</f>
        <v>0</v>
      </c>
      <c r="P60" s="95">
        <f>_xlfn.IFNA(VLOOKUP($D60,Invividual!$H:$AV,20,FALSE),"-")</f>
        <v>0</v>
      </c>
      <c r="Q60" s="95">
        <f>_xlfn.IFNA(VLOOKUP($D60,Invividual!$H:$AV,23,FALSE),"-")</f>
        <v>0</v>
      </c>
    </row>
    <row r="61" spans="1:17" ht="22.5" hidden="1" x14ac:dyDescent="0.5">
      <c r="A61" s="183"/>
      <c r="D61" s="38">
        <v>64</v>
      </c>
      <c r="E61" s="133" t="s">
        <v>515</v>
      </c>
      <c r="F61" s="133" t="s">
        <v>516</v>
      </c>
      <c r="G61" s="134" t="s">
        <v>47</v>
      </c>
      <c r="H61" s="22">
        <f>VLOOKUP(D61,Invividual!$H:$AU,$H$1,FALSE)</f>
        <v>0</v>
      </c>
      <c r="I61" s="158"/>
      <c r="J61" s="95">
        <f>_xlfn.IFNA(VLOOKUP($D61,Invividual!$H:$AV,5,FALSE),"-")</f>
        <v>0</v>
      </c>
      <c r="K61" s="95">
        <f>_xlfn.IFNA(VLOOKUP($D61,Invividual!$H:$AV,7,FALSE),"-")</f>
        <v>0</v>
      </c>
      <c r="L61" s="95">
        <f>_xlfn.IFNA(VLOOKUP($D61,Invividual!$H:$AV,9,FALSE),"-")</f>
        <v>0</v>
      </c>
      <c r="M61" s="95">
        <f>_xlfn.IFNA(VLOOKUP($D61,Invividual!$H:$AV,11,FALSE),"-")</f>
        <v>0</v>
      </c>
      <c r="N61" s="95">
        <f>_xlfn.IFNA(VLOOKUP($D61,Invividual!$H:$AV,14,FALSE),"-")</f>
        <v>0</v>
      </c>
      <c r="O61" s="95">
        <f>_xlfn.IFNA(VLOOKUP($D61,Invividual!$H:$AV,17,FALSE),"-")</f>
        <v>0</v>
      </c>
      <c r="P61" s="95">
        <f>_xlfn.IFNA(VLOOKUP($D61,Invividual!$H:$AV,20,FALSE),"-")</f>
        <v>0</v>
      </c>
      <c r="Q61" s="95">
        <f>_xlfn.IFNA(VLOOKUP($D61,Invividual!$H:$AV,23,FALSE),"-")</f>
        <v>0</v>
      </c>
    </row>
    <row r="62" spans="1:17" ht="22.5" hidden="1" x14ac:dyDescent="0.5">
      <c r="D62" s="38">
        <v>64</v>
      </c>
      <c r="E62" s="133" t="s">
        <v>515</v>
      </c>
      <c r="F62" s="133" t="s">
        <v>516</v>
      </c>
      <c r="G62" s="134" t="s">
        <v>47</v>
      </c>
      <c r="H62" s="22">
        <f>VLOOKUP(D62,Invividual!$H:$AU,$H$1,FALSE)</f>
        <v>0</v>
      </c>
      <c r="I62" s="158"/>
      <c r="J62" s="95">
        <f>_xlfn.IFNA(VLOOKUP($D62,Invividual!$H:$AV,5,FALSE),"-")</f>
        <v>0</v>
      </c>
      <c r="K62" s="95">
        <f>_xlfn.IFNA(VLOOKUP($D62,Invividual!$H:$AV,7,FALSE),"-")</f>
        <v>0</v>
      </c>
      <c r="L62" s="95">
        <f>_xlfn.IFNA(VLOOKUP($D62,Invividual!$H:$AV,9,FALSE),"-")</f>
        <v>0</v>
      </c>
      <c r="M62" s="95">
        <f>_xlfn.IFNA(VLOOKUP($D62,Invividual!$H:$AV,11,FALSE),"-")</f>
        <v>0</v>
      </c>
      <c r="N62" s="95">
        <f>_xlfn.IFNA(VLOOKUP($D62,Invividual!$H:$AV,14,FALSE),"-")</f>
        <v>0</v>
      </c>
      <c r="O62" s="95">
        <f>_xlfn.IFNA(VLOOKUP($D62,Invividual!$H:$AV,17,FALSE),"-")</f>
        <v>0</v>
      </c>
      <c r="P62" s="95">
        <f>_xlfn.IFNA(VLOOKUP($D62,Invividual!$H:$AV,20,FALSE),"-")</f>
        <v>0</v>
      </c>
      <c r="Q62" s="95">
        <f>_xlfn.IFNA(VLOOKUP($D62,Invividual!$H:$AV,23,FALSE),"-")</f>
        <v>0</v>
      </c>
    </row>
    <row r="63" spans="1:17" ht="22.5" hidden="1" x14ac:dyDescent="0.5">
      <c r="D63" s="38">
        <v>65</v>
      </c>
      <c r="E63" s="133" t="s">
        <v>513</v>
      </c>
      <c r="F63" s="133" t="s">
        <v>514</v>
      </c>
      <c r="G63" s="134" t="s">
        <v>62</v>
      </c>
      <c r="H63" s="22">
        <v>0</v>
      </c>
      <c r="I63" s="158"/>
      <c r="J63" s="95">
        <v>0</v>
      </c>
      <c r="K63" s="95">
        <v>0</v>
      </c>
      <c r="L63" s="95">
        <v>0</v>
      </c>
      <c r="M63" s="95">
        <v>0</v>
      </c>
      <c r="N63" s="95">
        <v>0</v>
      </c>
      <c r="O63" s="95">
        <v>0</v>
      </c>
      <c r="P63" s="95">
        <v>0</v>
      </c>
      <c r="Q63" s="95">
        <v>0</v>
      </c>
    </row>
    <row r="64" spans="1:17" ht="22.5" hidden="1" x14ac:dyDescent="0.5">
      <c r="A64" s="183"/>
      <c r="D64" s="38">
        <v>4</v>
      </c>
      <c r="E64" s="133" t="s">
        <v>410</v>
      </c>
      <c r="F64" s="133" t="s">
        <v>411</v>
      </c>
      <c r="G64" s="134" t="s">
        <v>43</v>
      </c>
      <c r="H64" s="22">
        <f>VLOOKUP(D64,Invividual!$H:$AU,$H$1,FALSE)</f>
        <v>0</v>
      </c>
      <c r="I64" s="158"/>
      <c r="J64" s="95">
        <f>_xlfn.IFNA(VLOOKUP($D64,Invividual!$H:$AV,5,FALSE),"-")</f>
        <v>0</v>
      </c>
      <c r="K64" s="95">
        <f>_xlfn.IFNA(VLOOKUP($D64,Invividual!$H:$AV,7,FALSE),"-")</f>
        <v>0</v>
      </c>
      <c r="L64" s="95">
        <f>_xlfn.IFNA(VLOOKUP($D64,Invividual!$H:$AV,9,FALSE),"-")</f>
        <v>0</v>
      </c>
      <c r="M64" s="95">
        <f>_xlfn.IFNA(VLOOKUP($D64,Invividual!$H:$AV,11,FALSE),"-")</f>
        <v>0</v>
      </c>
      <c r="N64" s="95">
        <f>_xlfn.IFNA(VLOOKUP($D64,Invividual!$H:$AV,14,FALSE),"-")</f>
        <v>0</v>
      </c>
      <c r="O64" s="95">
        <f>_xlfn.IFNA(VLOOKUP($D64,Invividual!$H:$AV,17,FALSE),"-")</f>
        <v>0</v>
      </c>
      <c r="P64" s="95">
        <f>_xlfn.IFNA(VLOOKUP($D64,Invividual!$H:$AV,20,FALSE),"-")</f>
        <v>0</v>
      </c>
      <c r="Q64" s="95">
        <f>_xlfn.IFNA(VLOOKUP($D64,Invividual!$H:$AV,23,FALSE),"-")</f>
        <v>0</v>
      </c>
    </row>
    <row r="65" spans="1:17" ht="22.5" hidden="1" x14ac:dyDescent="0.5">
      <c r="A65" s="183"/>
      <c r="D65" s="38">
        <v>7</v>
      </c>
      <c r="E65" s="133" t="s">
        <v>417</v>
      </c>
      <c r="F65" s="133" t="s">
        <v>418</v>
      </c>
      <c r="G65" s="134" t="s">
        <v>65</v>
      </c>
      <c r="H65" s="22">
        <f>VLOOKUP(D65,Invividual!$H:$AU,$H$1,FALSE)</f>
        <v>0</v>
      </c>
      <c r="I65" s="158"/>
      <c r="J65" s="95">
        <f>_xlfn.IFNA(VLOOKUP($D65,Invividual!$H:$AV,5,FALSE),"-")</f>
        <v>0</v>
      </c>
      <c r="K65" s="95">
        <f>_xlfn.IFNA(VLOOKUP($D65,Invividual!$H:$AV,7,FALSE),"-")</f>
        <v>0</v>
      </c>
      <c r="L65" s="95">
        <f>_xlfn.IFNA(VLOOKUP($D65,Invividual!$H:$AV,9,FALSE),"-")</f>
        <v>0</v>
      </c>
      <c r="M65" s="95">
        <f>_xlfn.IFNA(VLOOKUP($D65,Invividual!$H:$AV,11,FALSE),"-")</f>
        <v>0</v>
      </c>
      <c r="N65" s="95">
        <f>_xlfn.IFNA(VLOOKUP($D65,Invividual!$H:$AV,14,FALSE),"-")</f>
        <v>0</v>
      </c>
      <c r="O65" s="95">
        <f>_xlfn.IFNA(VLOOKUP($D65,Invividual!$H:$AV,17,FALSE),"-")</f>
        <v>0</v>
      </c>
      <c r="P65" s="95">
        <f>_xlfn.IFNA(VLOOKUP($D65,Invividual!$H:$AV,20,FALSE),"-")</f>
        <v>0</v>
      </c>
      <c r="Q65" s="95">
        <f>_xlfn.IFNA(VLOOKUP($D65,Invividual!$H:$AV,23,FALSE),"-")</f>
        <v>0</v>
      </c>
    </row>
    <row r="66" spans="1:17" ht="22.5" hidden="1" x14ac:dyDescent="0.5">
      <c r="A66" s="183"/>
      <c r="D66" s="38">
        <v>1</v>
      </c>
      <c r="E66" s="133" t="s">
        <v>403</v>
      </c>
      <c r="F66" s="133" t="s">
        <v>404</v>
      </c>
      <c r="G66" s="134" t="s">
        <v>405</v>
      </c>
      <c r="H66" s="22">
        <f>VLOOKUP(D66,Invividual!$H:$AU,$H$1,FALSE)</f>
        <v>0</v>
      </c>
      <c r="I66" s="158"/>
      <c r="J66" s="95">
        <f>_xlfn.IFNA(VLOOKUP($D66,Invividual!$H:$AV,5,FALSE),"-")</f>
        <v>0</v>
      </c>
      <c r="K66" s="95">
        <f>_xlfn.IFNA(VLOOKUP($D66,Invividual!$H:$AV,7,FALSE),"-")</f>
        <v>0</v>
      </c>
      <c r="L66" s="95">
        <f>_xlfn.IFNA(VLOOKUP($D66,Invividual!$H:$AV,9,FALSE),"-")</f>
        <v>0</v>
      </c>
      <c r="M66" s="95">
        <f>_xlfn.IFNA(VLOOKUP($D66,Invividual!$H:$AV,11,FALSE),"-")</f>
        <v>0</v>
      </c>
      <c r="N66" s="95">
        <f>_xlfn.IFNA(VLOOKUP($D66,Invividual!$H:$AV,14,FALSE),"-")</f>
        <v>0</v>
      </c>
      <c r="O66" s="95">
        <f>_xlfn.IFNA(VLOOKUP($D66,Invividual!$H:$AV,17,FALSE),"-")</f>
        <v>0</v>
      </c>
      <c r="P66" s="95">
        <f>_xlfn.IFNA(VLOOKUP($D66,Invividual!$H:$AV,20,FALSE),"-")</f>
        <v>0</v>
      </c>
      <c r="Q66" s="95">
        <f>_xlfn.IFNA(VLOOKUP($D66,Invividual!$H:$AV,23,FALSE),"-")</f>
        <v>0</v>
      </c>
    </row>
    <row r="67" spans="1:17" ht="22.5" hidden="1" x14ac:dyDescent="0.5">
      <c r="A67" s="183"/>
      <c r="D67" s="38">
        <v>2</v>
      </c>
      <c r="E67" s="133" t="s">
        <v>406</v>
      </c>
      <c r="F67" s="133" t="s">
        <v>407</v>
      </c>
      <c r="G67" s="134" t="s">
        <v>405</v>
      </c>
      <c r="H67" s="22">
        <f>VLOOKUP(D67,Invividual!$H:$AU,$H$1,FALSE)</f>
        <v>0</v>
      </c>
      <c r="I67" s="158"/>
      <c r="J67" s="95">
        <f>_xlfn.IFNA(VLOOKUP($D67,Invividual!$H:$AV,5,FALSE),"-")</f>
        <v>0</v>
      </c>
      <c r="K67" s="95">
        <f>_xlfn.IFNA(VLOOKUP($D67,Invividual!$H:$AV,7,FALSE),"-")</f>
        <v>0</v>
      </c>
      <c r="L67" s="95">
        <f>_xlfn.IFNA(VLOOKUP($D67,Invividual!$H:$AV,9,FALSE),"-")</f>
        <v>0</v>
      </c>
      <c r="M67" s="95">
        <f>_xlfn.IFNA(VLOOKUP($D67,Invividual!$H:$AV,11,FALSE),"-")</f>
        <v>0</v>
      </c>
      <c r="N67" s="95">
        <f>_xlfn.IFNA(VLOOKUP($D67,Invividual!$H:$AV,14,FALSE),"-")</f>
        <v>0</v>
      </c>
      <c r="O67" s="95">
        <f>_xlfn.IFNA(VLOOKUP($D67,Invividual!$H:$AV,17,FALSE),"-")</f>
        <v>0</v>
      </c>
      <c r="P67" s="95">
        <f>_xlfn.IFNA(VLOOKUP($D67,Invividual!$H:$AV,20,FALSE),"-")</f>
        <v>0</v>
      </c>
      <c r="Q67" s="95">
        <f>_xlfn.IFNA(VLOOKUP($D67,Invividual!$H:$AV,23,FALSE),"-")</f>
        <v>0</v>
      </c>
    </row>
    <row r="68" spans="1:17" ht="22.5" hidden="1" x14ac:dyDescent="0.5">
      <c r="A68" s="183"/>
      <c r="D68" s="38">
        <v>3</v>
      </c>
      <c r="E68" s="133" t="s">
        <v>408</v>
      </c>
      <c r="F68" s="133" t="s">
        <v>409</v>
      </c>
      <c r="G68" s="134" t="s">
        <v>66</v>
      </c>
      <c r="H68" s="22">
        <f>VLOOKUP(D68,Invividual!$H:$AU,$H$1,FALSE)</f>
        <v>0</v>
      </c>
      <c r="I68" s="158"/>
      <c r="J68" s="95">
        <f>_xlfn.IFNA(VLOOKUP($D68,Invividual!$H:$AV,5,FALSE),"-")</f>
        <v>0</v>
      </c>
      <c r="K68" s="95">
        <f>_xlfn.IFNA(VLOOKUP($D68,Invividual!$H:$AV,7,FALSE),"-")</f>
        <v>0</v>
      </c>
      <c r="L68" s="95">
        <f>_xlfn.IFNA(VLOOKUP($D68,Invividual!$H:$AV,9,FALSE),"-")</f>
        <v>0</v>
      </c>
      <c r="M68" s="95">
        <f>_xlfn.IFNA(VLOOKUP($D68,Invividual!$H:$AV,11,FALSE),"-")</f>
        <v>0</v>
      </c>
      <c r="N68" s="95">
        <f>_xlfn.IFNA(VLOOKUP($D68,Invividual!$H:$AV,14,FALSE),"-")</f>
        <v>0</v>
      </c>
      <c r="O68" s="95">
        <f>_xlfn.IFNA(VLOOKUP($D68,Invividual!$H:$AV,17,FALSE),"-")</f>
        <v>0</v>
      </c>
      <c r="P68" s="95">
        <f>_xlfn.IFNA(VLOOKUP($D68,Invividual!$H:$AV,20,FALSE),"-")</f>
        <v>0</v>
      </c>
      <c r="Q68" s="95">
        <f>_xlfn.IFNA(VLOOKUP($D68,Invividual!$H:$AV,23,FALSE),"-")</f>
        <v>0</v>
      </c>
    </row>
    <row r="69" spans="1:17" ht="22.5" hidden="1" x14ac:dyDescent="0.5">
      <c r="A69" s="183"/>
      <c r="D69" s="38">
        <v>6</v>
      </c>
      <c r="E69" s="133" t="s">
        <v>415</v>
      </c>
      <c r="F69" s="133" t="s">
        <v>416</v>
      </c>
      <c r="G69" s="134" t="s">
        <v>66</v>
      </c>
      <c r="H69" s="22">
        <f>VLOOKUP(D69,Invividual!$H:$AU,$H$1,FALSE)</f>
        <v>0</v>
      </c>
      <c r="I69" s="158"/>
      <c r="J69" s="95">
        <f>_xlfn.IFNA(VLOOKUP($D69,Invividual!$H:$AV,5,FALSE),"-")</f>
        <v>0</v>
      </c>
      <c r="K69" s="95">
        <f>_xlfn.IFNA(VLOOKUP($D69,Invividual!$H:$AV,7,FALSE),"-")</f>
        <v>0</v>
      </c>
      <c r="L69" s="95">
        <f>_xlfn.IFNA(VLOOKUP($D69,Invividual!$H:$AV,9,FALSE),"-")</f>
        <v>0</v>
      </c>
      <c r="M69" s="95">
        <f>_xlfn.IFNA(VLOOKUP($D69,Invividual!$H:$AV,11,FALSE),"-")</f>
        <v>0</v>
      </c>
      <c r="N69" s="95">
        <f>_xlfn.IFNA(VLOOKUP($D69,Invividual!$H:$AV,14,FALSE),"-")</f>
        <v>0</v>
      </c>
      <c r="O69" s="95">
        <f>_xlfn.IFNA(VLOOKUP($D69,Invividual!$H:$AV,17,FALSE),"-")</f>
        <v>0</v>
      </c>
      <c r="P69" s="95">
        <f>_xlfn.IFNA(VLOOKUP($D69,Invividual!$H:$AV,20,FALSE),"-")</f>
        <v>0</v>
      </c>
      <c r="Q69" s="95">
        <f>_xlfn.IFNA(VLOOKUP($D69,Invividual!$H:$AV,23,FALSE),"-")</f>
        <v>0</v>
      </c>
    </row>
    <row r="70" spans="1:17" ht="22.5" hidden="1" x14ac:dyDescent="0.5">
      <c r="A70" s="183"/>
      <c r="D70" s="38">
        <v>8</v>
      </c>
      <c r="E70" s="133" t="s">
        <v>419</v>
      </c>
      <c r="F70" s="133" t="s">
        <v>420</v>
      </c>
      <c r="G70" s="134" t="s">
        <v>66</v>
      </c>
      <c r="H70" s="22">
        <f>VLOOKUP(D70,Invividual!$H:$AU,$H$1,FALSE)</f>
        <v>0</v>
      </c>
      <c r="I70" s="158"/>
      <c r="J70" s="95">
        <f>_xlfn.IFNA(VLOOKUP($D70,Invividual!$H:$AV,5,FALSE),"-")</f>
        <v>0</v>
      </c>
      <c r="K70" s="95">
        <f>_xlfn.IFNA(VLOOKUP($D70,Invividual!$H:$AV,7,FALSE),"-")</f>
        <v>0</v>
      </c>
      <c r="L70" s="95">
        <f>_xlfn.IFNA(VLOOKUP($D70,Invividual!$H:$AV,9,FALSE),"-")</f>
        <v>0</v>
      </c>
      <c r="M70" s="95">
        <f>_xlfn.IFNA(VLOOKUP($D70,Invividual!$H:$AV,11,FALSE),"-")</f>
        <v>0</v>
      </c>
      <c r="N70" s="95">
        <f>_xlfn.IFNA(VLOOKUP($D70,Invividual!$H:$AV,14,FALSE),"-")</f>
        <v>0</v>
      </c>
      <c r="O70" s="95">
        <f>_xlfn.IFNA(VLOOKUP($D70,Invividual!$H:$AV,17,FALSE),"-")</f>
        <v>0</v>
      </c>
      <c r="P70" s="95">
        <f>_xlfn.IFNA(VLOOKUP($D70,Invividual!$H:$AV,20,FALSE),"-")</f>
        <v>0</v>
      </c>
      <c r="Q70" s="95">
        <f>_xlfn.IFNA(VLOOKUP($D70,Invividual!$H:$AV,23,FALSE),"-")</f>
        <v>0</v>
      </c>
    </row>
    <row r="71" spans="1:17" ht="22.5" hidden="1" x14ac:dyDescent="0.5">
      <c r="A71" s="183"/>
      <c r="D71" s="38">
        <v>9</v>
      </c>
      <c r="E71" s="133" t="s">
        <v>421</v>
      </c>
      <c r="F71" s="133" t="s">
        <v>422</v>
      </c>
      <c r="G71" s="134" t="s">
        <v>66</v>
      </c>
      <c r="H71" s="22">
        <f>VLOOKUP(D71,Invividual!$H:$AU,$H$1,FALSE)</f>
        <v>0</v>
      </c>
      <c r="I71" s="158"/>
      <c r="J71" s="95">
        <f>_xlfn.IFNA(VLOOKUP($D71,Invividual!$H:$AV,5,FALSE),"-")</f>
        <v>0</v>
      </c>
      <c r="K71" s="95">
        <f>_xlfn.IFNA(VLOOKUP($D71,Invividual!$H:$AV,7,FALSE),"-")</f>
        <v>0</v>
      </c>
      <c r="L71" s="95">
        <f>_xlfn.IFNA(VLOOKUP($D71,Invividual!$H:$AV,9,FALSE),"-")</f>
        <v>0</v>
      </c>
      <c r="M71" s="95">
        <f>_xlfn.IFNA(VLOOKUP($D71,Invividual!$H:$AV,11,FALSE),"-")</f>
        <v>0</v>
      </c>
      <c r="N71" s="95">
        <f>_xlfn.IFNA(VLOOKUP($D71,Invividual!$H:$AV,14,FALSE),"-")</f>
        <v>0</v>
      </c>
      <c r="O71" s="95">
        <f>_xlfn.IFNA(VLOOKUP($D71,Invividual!$H:$AV,17,FALSE),"-")</f>
        <v>0</v>
      </c>
      <c r="P71" s="95">
        <f>_xlfn.IFNA(VLOOKUP($D71,Invividual!$H:$AV,20,FALSE),"-")</f>
        <v>0</v>
      </c>
      <c r="Q71" s="95">
        <f>_xlfn.IFNA(VLOOKUP($D71,Invividual!$H:$AV,23,FALSE),"-")</f>
        <v>0</v>
      </c>
    </row>
    <row r="72" spans="1:17" ht="22.5" hidden="1" x14ac:dyDescent="0.5">
      <c r="A72" s="183"/>
      <c r="D72" s="38">
        <v>19</v>
      </c>
      <c r="E72" s="133" t="s">
        <v>437</v>
      </c>
      <c r="F72" s="133" t="s">
        <v>438</v>
      </c>
      <c r="G72" s="134" t="s">
        <v>66</v>
      </c>
      <c r="H72" s="22">
        <f>VLOOKUP(D72,Invividual!$H:$AU,$H$1,FALSE)</f>
        <v>0</v>
      </c>
      <c r="I72" s="158"/>
      <c r="J72" s="95">
        <f>_xlfn.IFNA(VLOOKUP($D72,Invividual!$H:$AV,5,FALSE),"-")</f>
        <v>0</v>
      </c>
      <c r="K72" s="95">
        <f>_xlfn.IFNA(VLOOKUP($D72,Invividual!$H:$AV,7,FALSE),"-")</f>
        <v>0</v>
      </c>
      <c r="L72" s="95">
        <f>_xlfn.IFNA(VLOOKUP($D72,Invividual!$H:$AV,9,FALSE),"-")</f>
        <v>0</v>
      </c>
      <c r="M72" s="95">
        <f>_xlfn.IFNA(VLOOKUP($D72,Invividual!$H:$AV,11,FALSE),"-")</f>
        <v>0</v>
      </c>
      <c r="N72" s="95">
        <f>_xlfn.IFNA(VLOOKUP($D72,Invividual!$H:$AV,14,FALSE),"-")</f>
        <v>0</v>
      </c>
      <c r="O72" s="95">
        <f>_xlfn.IFNA(VLOOKUP($D72,Invividual!$H:$AV,17,FALSE),"-")</f>
        <v>0</v>
      </c>
      <c r="P72" s="95">
        <f>_xlfn.IFNA(VLOOKUP($D72,Invividual!$H:$AV,20,FALSE),"-")</f>
        <v>0</v>
      </c>
      <c r="Q72" s="95">
        <f>_xlfn.IFNA(VLOOKUP($D72,Invividual!$H:$AV,23,FALSE),"-")</f>
        <v>0</v>
      </c>
    </row>
    <row r="73" spans="1:17" ht="22.5" hidden="1" x14ac:dyDescent="0.5">
      <c r="A73" s="183"/>
      <c r="D73" s="38">
        <v>54</v>
      </c>
      <c r="E73" s="133" t="s">
        <v>305</v>
      </c>
      <c r="F73" s="133" t="s">
        <v>497</v>
      </c>
      <c r="G73" s="134" t="s">
        <v>66</v>
      </c>
      <c r="H73" s="22">
        <f>VLOOKUP(D73,Invividual!$H:$AU,$H$1,FALSE)</f>
        <v>0</v>
      </c>
      <c r="I73" s="158"/>
      <c r="J73" s="95">
        <f>_xlfn.IFNA(VLOOKUP($D73,Invividual!$H:$AV,5,FALSE),"-")</f>
        <v>0</v>
      </c>
      <c r="K73" s="95">
        <f>_xlfn.IFNA(VLOOKUP($D73,Invividual!$H:$AV,7,FALSE),"-")</f>
        <v>0</v>
      </c>
      <c r="L73" s="95">
        <f>_xlfn.IFNA(VLOOKUP($D73,Invividual!$H:$AV,9,FALSE),"-")</f>
        <v>0</v>
      </c>
      <c r="M73" s="95">
        <f>_xlfn.IFNA(VLOOKUP($D73,Invividual!$H:$AV,11,FALSE),"-")</f>
        <v>0</v>
      </c>
      <c r="N73" s="95">
        <f>_xlfn.IFNA(VLOOKUP($D73,Invividual!$H:$AV,14,FALSE),"-")</f>
        <v>0</v>
      </c>
      <c r="O73" s="95">
        <f>_xlfn.IFNA(VLOOKUP($D73,Invividual!$H:$AV,17,FALSE),"-")</f>
        <v>0</v>
      </c>
      <c r="P73" s="95">
        <f>_xlfn.IFNA(VLOOKUP($D73,Invividual!$H:$AV,20,FALSE),"-")</f>
        <v>0</v>
      </c>
      <c r="Q73" s="95">
        <f>_xlfn.IFNA(VLOOKUP($D73,Invividual!$H:$AV,23,FALSE),"-")</f>
        <v>0</v>
      </c>
    </row>
    <row r="74" spans="1:17" ht="22.5" hidden="1" x14ac:dyDescent="0.5">
      <c r="A74" s="183"/>
      <c r="D74" s="38">
        <v>5</v>
      </c>
      <c r="E74" s="133" t="s">
        <v>412</v>
      </c>
      <c r="F74" s="133" t="s">
        <v>413</v>
      </c>
      <c r="G74" s="134" t="s">
        <v>414</v>
      </c>
      <c r="H74" s="22">
        <f>VLOOKUP(D74,Invividual!$H:$AU,$H$1,FALSE)</f>
        <v>0</v>
      </c>
      <c r="I74" s="158"/>
      <c r="J74" s="95">
        <f>_xlfn.IFNA(VLOOKUP($D74,Invividual!$H:$AV,5,FALSE),"-")</f>
        <v>0</v>
      </c>
      <c r="K74" s="95">
        <f>_xlfn.IFNA(VLOOKUP($D74,Invividual!$H:$AV,7,FALSE),"-")</f>
        <v>0</v>
      </c>
      <c r="L74" s="95">
        <f>_xlfn.IFNA(VLOOKUP($D74,Invividual!$H:$AV,9,FALSE),"-")</f>
        <v>0</v>
      </c>
      <c r="M74" s="95">
        <f>_xlfn.IFNA(VLOOKUP($D74,Invividual!$H:$AV,11,FALSE),"-")</f>
        <v>0</v>
      </c>
      <c r="N74" s="95">
        <f>_xlfn.IFNA(VLOOKUP($D74,Invividual!$H:$AV,14,FALSE),"-")</f>
        <v>0</v>
      </c>
      <c r="O74" s="95">
        <f>_xlfn.IFNA(VLOOKUP($D74,Invividual!$H:$AV,17,FALSE),"-")</f>
        <v>0</v>
      </c>
      <c r="P74" s="95">
        <f>_xlfn.IFNA(VLOOKUP($D74,Invividual!$H:$AV,20,FALSE),"-")</f>
        <v>0</v>
      </c>
      <c r="Q74" s="95">
        <f>_xlfn.IFNA(VLOOKUP($D74,Invividual!$H:$AV,23,FALSE),"-")</f>
        <v>0</v>
      </c>
    </row>
    <row r="75" spans="1:17" ht="22.5" hidden="1" x14ac:dyDescent="0.5">
      <c r="D75" s="38"/>
      <c r="E75" s="133"/>
      <c r="F75" s="133"/>
      <c r="G75" s="134"/>
      <c r="H75" s="22">
        <v>0</v>
      </c>
      <c r="I75" s="158"/>
      <c r="J75" s="95" t="str">
        <f>_xlfn.IFNA(VLOOKUP($D75,Invividual!$H:$AV,5,FALSE),"-")</f>
        <v>-</v>
      </c>
      <c r="K75" s="95" t="str">
        <f>_xlfn.IFNA(VLOOKUP($D75,Invividual!$H:$AV,7,FALSE),"-")</f>
        <v>-</v>
      </c>
      <c r="L75" s="95" t="str">
        <f>_xlfn.IFNA(VLOOKUP($D75,Invividual!$H:$AV,9,FALSE),"-")</f>
        <v>-</v>
      </c>
      <c r="M75" s="95" t="str">
        <f>_xlfn.IFNA(VLOOKUP($D75,Invividual!$H:$AV,11,FALSE),"-")</f>
        <v>-</v>
      </c>
      <c r="N75" s="95" t="str">
        <f>_xlfn.IFNA(VLOOKUP($D75,Invividual!$H:$AV,14,FALSE),"-")</f>
        <v>-</v>
      </c>
      <c r="O75" s="95" t="str">
        <f>_xlfn.IFNA(VLOOKUP($D75,Invividual!$H:$AV,17,FALSE),"-")</f>
        <v>-</v>
      </c>
      <c r="P75" s="95" t="str">
        <f>_xlfn.IFNA(VLOOKUP($D75,Invividual!$H:$AV,20,FALSE),"-")</f>
        <v>-</v>
      </c>
      <c r="Q75" s="95" t="str">
        <f>_xlfn.IFNA(VLOOKUP($D75,Invividual!$H:$AV,23,FALSE),"-")</f>
        <v>-</v>
      </c>
    </row>
  </sheetData>
  <autoFilter ref="A4:Q75" xr:uid="{00000000-0001-0000-0200-000000000000}">
    <filterColumn colId="6">
      <colorFilter dxfId="71"/>
    </filterColumn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sortState xmlns:xlrd2="http://schemas.microsoft.com/office/spreadsheetml/2017/richdata2" ref="A5:Q75">
      <sortCondition descending="1" ref="H4"/>
    </sortState>
  </autoFilter>
  <sortState xmlns:xlrd2="http://schemas.microsoft.com/office/spreadsheetml/2017/richdata2" ref="A5:S6">
    <sortCondition ref="H5:H6"/>
  </sortState>
  <mergeCells count="1">
    <mergeCell ref="J4:Q4"/>
  </mergeCells>
  <conditionalFormatting sqref="A5:A59">
    <cfRule type="cellIs" dxfId="38" priority="2" operator="equal">
      <formula>"yes"</formula>
    </cfRule>
    <cfRule type="cellIs" dxfId="37" priority="3" operator="equal">
      <formula>"no"</formula>
    </cfRule>
  </conditionalFormatting>
  <conditionalFormatting sqref="H5:H75">
    <cfRule type="cellIs" dxfId="36" priority="1" operator="equal">
      <formula>0</formula>
    </cfRule>
  </conditionalFormatting>
  <conditionalFormatting sqref="J5:Q75">
    <cfRule type="cellIs" dxfId="35" priority="27" operator="equal">
      <formula>0</formula>
    </cfRule>
    <cfRule type="cellIs" dxfId="34" priority="28" operator="equal">
      <formula>"dnc"</formula>
    </cfRule>
    <cfRule type="cellIs" dxfId="33" priority="29" operator="equal">
      <formula>3</formula>
    </cfRule>
    <cfRule type="cellIs" dxfId="32" priority="30" operator="equal">
      <formula>2</formula>
    </cfRule>
    <cfRule type="cellIs" dxfId="31" priority="31" operator="equal">
      <formula>1</formula>
    </cfRule>
  </conditionalFormatting>
  <pageMargins left="0.7" right="0.7" top="0.75" bottom="0.75" header="0.3" footer="0.3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FF66"/>
    <pageSetUpPr fitToPage="1"/>
  </sheetPr>
  <dimension ref="B1:S57"/>
  <sheetViews>
    <sheetView showGridLines="0" zoomScale="30" zoomScaleNormal="70" zoomScaleSheetLayoutView="100" workbookViewId="0">
      <pane ySplit="7" topLeftCell="A8" activePane="bottomLeft" state="frozen"/>
      <selection activeCell="A6" sqref="A6"/>
      <selection pane="bottomLeft" activeCell="N28" sqref="N28"/>
    </sheetView>
  </sheetViews>
  <sheetFormatPr defaultColWidth="8.7265625" defaultRowHeight="23.5" outlineLevelRow="1" outlineLevelCol="1" x14ac:dyDescent="0.55000000000000004"/>
  <cols>
    <col min="1" max="1" width="8.7265625" style="4"/>
    <col min="2" max="2" width="38.26953125" style="4" customWidth="1"/>
    <col min="3" max="3" width="12.1796875" style="5" customWidth="1"/>
    <col min="4" max="4" width="21.7265625" style="4" customWidth="1"/>
    <col min="5" max="5" width="2.7265625" style="5" customWidth="1"/>
    <col min="6" max="6" width="15" style="4" customWidth="1" outlineLevel="1"/>
    <col min="7" max="7" width="12.26953125" style="4" customWidth="1" outlineLevel="1"/>
    <col min="8" max="8" width="20.26953125" style="4" customWidth="1"/>
    <col min="9" max="9" width="21.453125" style="5" customWidth="1"/>
    <col min="10" max="10" width="19.453125" style="5" bestFit="1" customWidth="1"/>
    <col min="11" max="11" width="15.7265625" customWidth="1"/>
    <col min="12" max="17" width="8.7265625" style="4"/>
    <col min="18" max="18" width="20.26953125" style="4" bestFit="1" customWidth="1"/>
    <col min="19" max="16384" width="8.7265625" style="4"/>
  </cols>
  <sheetData>
    <row r="1" spans="2:19" hidden="1" outlineLevel="1" x14ac:dyDescent="0.55000000000000004">
      <c r="B1" s="33" t="s">
        <v>4</v>
      </c>
      <c r="C1" s="28"/>
      <c r="D1" s="34" t="s">
        <v>96</v>
      </c>
      <c r="E1" s="1"/>
      <c r="F1" s="1"/>
      <c r="G1" s="1"/>
      <c r="L1"/>
    </row>
    <row r="2" spans="2:19" hidden="1" outlineLevel="1" x14ac:dyDescent="0.55000000000000004">
      <c r="B2" s="35" t="s">
        <v>6</v>
      </c>
      <c r="C2" s="28"/>
      <c r="D2" s="34" t="s">
        <v>97</v>
      </c>
      <c r="E2" s="1"/>
      <c r="F2" s="1"/>
      <c r="G2" s="1"/>
      <c r="L2"/>
    </row>
    <row r="3" spans="2:19" hidden="1" outlineLevel="1" x14ac:dyDescent="0.55000000000000004">
      <c r="B3" s="35" t="s">
        <v>7</v>
      </c>
      <c r="C3" s="28"/>
      <c r="D3" s="34" t="s">
        <v>98</v>
      </c>
      <c r="E3" s="1"/>
      <c r="F3" s="1"/>
      <c r="G3" s="1"/>
      <c r="L3"/>
    </row>
    <row r="4" spans="2:19" hidden="1" outlineLevel="1" x14ac:dyDescent="0.55000000000000004">
      <c r="B4" s="35" t="s">
        <v>9</v>
      </c>
      <c r="C4" s="4"/>
      <c r="D4" s="122" t="s">
        <v>99</v>
      </c>
      <c r="E4" s="123"/>
      <c r="F4" s="123"/>
      <c r="G4" s="123"/>
      <c r="H4" s="126"/>
      <c r="I4" s="127"/>
      <c r="L4"/>
    </row>
    <row r="5" spans="2:19" hidden="1" outlineLevel="1" x14ac:dyDescent="0.55000000000000004">
      <c r="C5" s="4"/>
      <c r="D5" s="17" t="s">
        <v>100</v>
      </c>
    </row>
    <row r="6" spans="2:19" ht="27.5" collapsed="1" x14ac:dyDescent="0.55000000000000004">
      <c r="D6" s="13" t="s">
        <v>101</v>
      </c>
    </row>
    <row r="7" spans="2:19" customFormat="1" ht="27" x14ac:dyDescent="0.5">
      <c r="D7" s="13" t="s">
        <v>102</v>
      </c>
    </row>
    <row r="8" spans="2:19" x14ac:dyDescent="0.55000000000000004">
      <c r="N8"/>
    </row>
    <row r="9" spans="2:19" ht="32.5" x14ac:dyDescent="0.65">
      <c r="B9" s="68" t="s">
        <v>101</v>
      </c>
      <c r="N9"/>
    </row>
    <row r="10" spans="2:19" ht="45" x14ac:dyDescent="0.55000000000000004">
      <c r="B10" s="6" t="s">
        <v>21</v>
      </c>
      <c r="D10" s="7" t="s">
        <v>30</v>
      </c>
      <c r="F10" s="14"/>
      <c r="G10" s="15"/>
      <c r="H10" s="8" t="s">
        <v>103</v>
      </c>
      <c r="I10" s="16" t="s">
        <v>104</v>
      </c>
      <c r="J10" s="9" t="s">
        <v>105</v>
      </c>
      <c r="K10" s="8" t="s">
        <v>36</v>
      </c>
      <c r="N10"/>
    </row>
    <row r="11" spans="2:19" s="12" customFormat="1" x14ac:dyDescent="0.55000000000000004">
      <c r="L11" s="11"/>
      <c r="M11"/>
      <c r="N11"/>
    </row>
    <row r="12" spans="2:19" s="12" customFormat="1" ht="28.5" x14ac:dyDescent="0.55000000000000004">
      <c r="B12" s="39" t="s">
        <v>66</v>
      </c>
      <c r="C12" s="11"/>
      <c r="D12" s="22">
        <f ca="1">IF(B12="",0,SUMIF(Invividual!$K$17:$AL$123,B12,Invividual!$AL$17:$AL$123))</f>
        <v>550</v>
      </c>
      <c r="E12" s="21"/>
      <c r="F12" s="31"/>
      <c r="G12" s="32"/>
      <c r="H12" s="22">
        <f t="shared" ref="H12:H14" ca="1" si="0">G12+D12+I12</f>
        <v>570</v>
      </c>
      <c r="I12" s="163">
        <f>COUNTIF(Invividual!$K$17:$K$123,B12)</f>
        <v>20</v>
      </c>
      <c r="J12" s="164">
        <f t="shared" ref="J12:J14" ca="1" si="1">IF(D12=0,0,IFERROR(H12/I12,0))</f>
        <v>28.5</v>
      </c>
      <c r="K12" s="36"/>
      <c r="L12" s="11"/>
      <c r="M12"/>
      <c r="N12"/>
    </row>
    <row r="13" spans="2:19" s="12" customFormat="1" ht="28.5" x14ac:dyDescent="0.55000000000000004">
      <c r="B13" s="39"/>
      <c r="C13" s="11"/>
      <c r="D13" s="22">
        <f>IF(B13="",0,SUMIF(Invividual!$K$17:$AL$123,B13,Invividual!$AL$17:$AL$123))</f>
        <v>0</v>
      </c>
      <c r="E13" s="21"/>
      <c r="F13" s="31"/>
      <c r="G13" s="32"/>
      <c r="H13" s="22">
        <f t="shared" si="0"/>
        <v>0</v>
      </c>
      <c r="I13" s="163">
        <f>COUNTIF(Invividual!$K$17:$K$123,B13)</f>
        <v>0</v>
      </c>
      <c r="J13" s="164">
        <f t="shared" si="1"/>
        <v>0</v>
      </c>
      <c r="K13" s="36"/>
      <c r="L13" s="11"/>
      <c r="M13"/>
      <c r="N13"/>
    </row>
    <row r="14" spans="2:19" s="12" customFormat="1" ht="28.5" x14ac:dyDescent="0.55000000000000004">
      <c r="B14" s="39"/>
      <c r="C14" s="11"/>
      <c r="D14" s="22">
        <f>IF(B14="",0,SUMIF(Invividual!$K$17:$AL$123,B14,Invividual!$AL$17:$AL$123))</f>
        <v>0</v>
      </c>
      <c r="E14" s="21"/>
      <c r="F14" s="31"/>
      <c r="G14" s="32"/>
      <c r="H14" s="22">
        <f t="shared" si="0"/>
        <v>0</v>
      </c>
      <c r="I14" s="163">
        <f>COUNTIF(Invividual!$K$17:$K$123,B14)</f>
        <v>0</v>
      </c>
      <c r="J14" s="164">
        <f t="shared" si="1"/>
        <v>0</v>
      </c>
      <c r="K14" s="36"/>
      <c r="L14" s="11"/>
      <c r="M14"/>
      <c r="N14"/>
    </row>
    <row r="15" spans="2:19" s="12" customFormat="1" ht="26" x14ac:dyDescent="0.6">
      <c r="B15" s="18"/>
      <c r="C15" s="11"/>
      <c r="D15" s="93">
        <f ca="1">SUM(D11:D14)</f>
        <v>550</v>
      </c>
      <c r="E15" s="11"/>
      <c r="H15" s="19"/>
      <c r="I15" s="37">
        <f>SUM(I11:I14)</f>
        <v>20</v>
      </c>
      <c r="J15" s="20"/>
      <c r="K15"/>
      <c r="L15" s="11"/>
      <c r="M15"/>
      <c r="N15"/>
    </row>
    <row r="16" spans="2:19" customFormat="1" ht="22.5" x14ac:dyDescent="0.45">
      <c r="Q16" s="4"/>
      <c r="R16" s="4"/>
      <c r="S16" s="4"/>
    </row>
    <row r="17" spans="2:19" customFormat="1" ht="32.5" x14ac:dyDescent="0.65">
      <c r="B17" s="68" t="s">
        <v>552</v>
      </c>
      <c r="D17" s="4"/>
      <c r="Q17" s="4"/>
      <c r="R17" s="4"/>
      <c r="S17" s="4"/>
    </row>
    <row r="18" spans="2:19" ht="45" x14ac:dyDescent="0.55000000000000004">
      <c r="B18" s="6" t="s">
        <v>21</v>
      </c>
      <c r="D18" s="7" t="s">
        <v>30</v>
      </c>
      <c r="F18" s="14"/>
      <c r="G18" s="15"/>
      <c r="H18" s="8" t="s">
        <v>103</v>
      </c>
      <c r="I18" s="16" t="s">
        <v>104</v>
      </c>
      <c r="J18" s="9" t="s">
        <v>105</v>
      </c>
      <c r="K18" s="8" t="s">
        <v>36</v>
      </c>
      <c r="M18"/>
      <c r="N18"/>
    </row>
    <row r="19" spans="2:19" s="12" customFormat="1" ht="28.5" x14ac:dyDescent="0.55000000000000004">
      <c r="B19" s="39" t="s">
        <v>66</v>
      </c>
      <c r="C19" s="10"/>
      <c r="D19" s="22">
        <f ca="1">IF(B19="",0,SUMIF(Invividual!$K$17:$AL$123,B19,Invividual!$AL$17:$AL$123))</f>
        <v>550</v>
      </c>
      <c r="E19" s="21"/>
      <c r="F19" s="31"/>
      <c r="G19" s="32"/>
      <c r="H19" s="22">
        <v>0</v>
      </c>
      <c r="I19" s="163">
        <f>COUNTIF(Invividual!$K$17:$K$123,B19)</f>
        <v>20</v>
      </c>
      <c r="J19" s="164">
        <f t="shared" ref="J19:J25" ca="1" si="2">IF(D19=0,0,IFERROR(H19/I19,0))</f>
        <v>0</v>
      </c>
      <c r="K19" s="36">
        <v>1</v>
      </c>
      <c r="L19" s="11"/>
      <c r="M19"/>
      <c r="N19"/>
    </row>
    <row r="20" spans="2:19" s="12" customFormat="1" ht="28.5" x14ac:dyDescent="0.55000000000000004">
      <c r="B20" s="39" t="s">
        <v>65</v>
      </c>
      <c r="C20" s="11"/>
      <c r="D20" s="22">
        <f ca="1">IF(B20="",0,SUMIF(Invividual!$K$17:$AL$123,B20,Invividual!$AL$17:$AL$123))</f>
        <v>108</v>
      </c>
      <c r="E20" s="21"/>
      <c r="F20" s="31">
        <f>SUMIF(Pairs!G:I,'Club Scores'!B19)</f>
        <v>0</v>
      </c>
      <c r="G20" s="32"/>
      <c r="H20" s="22">
        <v>0</v>
      </c>
      <c r="I20" s="163">
        <f>COUNTIF(Invividual!$K$17:$K$123,B20)</f>
        <v>3</v>
      </c>
      <c r="J20" s="164">
        <f t="shared" ca="1" si="2"/>
        <v>0</v>
      </c>
      <c r="K20" s="36">
        <v>2</v>
      </c>
      <c r="L20" s="11"/>
      <c r="M20"/>
      <c r="N20"/>
    </row>
    <row r="21" spans="2:19" s="12" customFormat="1" ht="28.5" x14ac:dyDescent="0.55000000000000004">
      <c r="B21" s="39" t="s">
        <v>62</v>
      </c>
      <c r="C21" s="11"/>
      <c r="D21" s="22">
        <f ca="1">IF(B21="",0,SUMIF(Invividual!$K$17:$AL$123,B21,Invividual!$AL$17:$AL$123))</f>
        <v>50</v>
      </c>
      <c r="E21" s="21"/>
      <c r="F21" s="31"/>
      <c r="G21" s="32"/>
      <c r="H21" s="22">
        <v>0</v>
      </c>
      <c r="I21" s="163">
        <f>COUNTIF(Invividual!$K$17:$K$123,B21)</f>
        <v>2</v>
      </c>
      <c r="J21" s="164">
        <f t="shared" ca="1" si="2"/>
        <v>0</v>
      </c>
      <c r="K21" s="36">
        <v>4</v>
      </c>
      <c r="L21" s="11"/>
      <c r="M21"/>
      <c r="N21"/>
    </row>
    <row r="22" spans="2:19" s="12" customFormat="1" ht="28.5" x14ac:dyDescent="0.55000000000000004">
      <c r="B22" s="39" t="s">
        <v>141</v>
      </c>
      <c r="C22" s="11"/>
      <c r="D22" s="22">
        <f ca="1">IF(B22="",0,SUMIF(Invividual!$K$17:$AL$123,B22,Invividual!$AL$17:$AL$123))</f>
        <v>59</v>
      </c>
      <c r="E22" s="21"/>
      <c r="F22" s="31"/>
      <c r="G22" s="32"/>
      <c r="H22" s="22">
        <v>0</v>
      </c>
      <c r="I22" s="163">
        <f>COUNTIF(Invividual!$K$17:$K$123,B22)</f>
        <v>1</v>
      </c>
      <c r="J22" s="164">
        <f t="shared" ca="1" si="2"/>
        <v>0</v>
      </c>
      <c r="K22" s="36">
        <v>6</v>
      </c>
      <c r="L22" s="11"/>
      <c r="M22"/>
      <c r="N22"/>
    </row>
    <row r="23" spans="2:19" s="12" customFormat="1" ht="28.5" x14ac:dyDescent="0.55000000000000004">
      <c r="B23" s="39" t="s">
        <v>43</v>
      </c>
      <c r="C23" s="11"/>
      <c r="D23" s="22">
        <f ca="1">IF(B23="",0,SUMIF(Invividual!$K$17:$AL$123,B23,Invividual!$AL$17:$AL$123))</f>
        <v>187</v>
      </c>
      <c r="E23" s="21"/>
      <c r="F23" s="31"/>
      <c r="G23" s="32"/>
      <c r="H23" s="22">
        <v>0</v>
      </c>
      <c r="I23" s="163">
        <f>COUNTIF(Invividual!$K$17:$K$123,B23)</f>
        <v>5</v>
      </c>
      <c r="J23" s="164">
        <f t="shared" ca="1" si="2"/>
        <v>0</v>
      </c>
      <c r="K23" s="36">
        <v>7</v>
      </c>
      <c r="L23" s="11"/>
      <c r="M23"/>
      <c r="N23"/>
    </row>
    <row r="24" spans="2:19" s="12" customFormat="1" ht="28.5" x14ac:dyDescent="0.55000000000000004">
      <c r="B24" s="39" t="s">
        <v>47</v>
      </c>
      <c r="C24" s="11"/>
      <c r="D24" s="22">
        <f ca="1">IF(B24="",0,SUMIF(Invividual!$K$17:$AL$123,B24,Invividual!$AL$17:$AL$123))</f>
        <v>281</v>
      </c>
      <c r="E24" s="21"/>
      <c r="F24" s="31"/>
      <c r="G24" s="32"/>
      <c r="H24" s="22">
        <v>0</v>
      </c>
      <c r="I24" s="163">
        <f>COUNTIF(Invividual!$K$17:$K$123,B24)</f>
        <v>9</v>
      </c>
      <c r="J24" s="164">
        <f t="shared" ca="1" si="2"/>
        <v>0</v>
      </c>
      <c r="K24" s="36">
        <v>10</v>
      </c>
      <c r="L24" s="11"/>
      <c r="M24"/>
      <c r="N24"/>
    </row>
    <row r="25" spans="2:19" s="12" customFormat="1" ht="28.5" x14ac:dyDescent="0.55000000000000004">
      <c r="B25" s="39"/>
      <c r="C25" s="11"/>
      <c r="D25" s="22">
        <f>IF(B25="",0,SUMIF(Invividual!$K$17:$AL$123,B25,Invividual!$AL$17:$AL$123))</f>
        <v>0</v>
      </c>
      <c r="E25" s="21"/>
      <c r="F25" s="31"/>
      <c r="G25" s="32"/>
      <c r="H25" s="22">
        <v>0</v>
      </c>
      <c r="I25" s="163">
        <f>COUNTIF(Invividual!$K$17:$K$123,B25)</f>
        <v>0</v>
      </c>
      <c r="J25" s="164">
        <f t="shared" si="2"/>
        <v>0</v>
      </c>
      <c r="K25" s="36"/>
      <c r="L25" s="11"/>
      <c r="M25"/>
    </row>
    <row r="26" spans="2:19" s="12" customFormat="1" ht="22.5" x14ac:dyDescent="0.45">
      <c r="B26" s="18"/>
      <c r="C26" s="18"/>
      <c r="D26" s="93">
        <f ca="1">SUM(D19:D25)</f>
        <v>1235</v>
      </c>
      <c r="E26" s="18"/>
      <c r="F26" s="18"/>
      <c r="G26" s="18"/>
      <c r="H26" s="18"/>
      <c r="I26" s="222">
        <f>SUM(I19:I25)</f>
        <v>40</v>
      </c>
      <c r="J26" s="18"/>
      <c r="K26" s="18"/>
      <c r="L26" s="18"/>
      <c r="M26" s="18"/>
    </row>
    <row r="27" spans="2:19" s="12" customFormat="1" ht="22.5" x14ac:dyDescent="0.45">
      <c r="B27" s="18"/>
      <c r="C27" s="18"/>
      <c r="D27" s="43"/>
      <c r="E27" s="18"/>
      <c r="F27" s="18"/>
      <c r="G27" s="18"/>
      <c r="H27" s="18"/>
      <c r="I27" s="18"/>
      <c r="J27" s="18"/>
      <c r="K27" s="18"/>
      <c r="L27" s="18"/>
      <c r="M27" s="18"/>
      <c r="Q27" s="180"/>
      <c r="R27" s="180"/>
      <c r="S27" s="181"/>
    </row>
    <row r="28" spans="2:19" ht="32.5" x14ac:dyDescent="0.65">
      <c r="B28" s="68" t="s">
        <v>108</v>
      </c>
      <c r="R28" s="180"/>
    </row>
    <row r="29" spans="2:19" ht="45" x14ac:dyDescent="0.55000000000000004">
      <c r="B29" s="6" t="s">
        <v>21</v>
      </c>
      <c r="D29" s="7" t="s">
        <v>30</v>
      </c>
      <c r="F29" s="14" t="s">
        <v>109</v>
      </c>
      <c r="G29" s="15"/>
      <c r="H29" s="8" t="s">
        <v>103</v>
      </c>
      <c r="I29" s="16" t="s">
        <v>104</v>
      </c>
      <c r="J29"/>
      <c r="K29" s="8" t="s">
        <v>36</v>
      </c>
    </row>
    <row r="30" spans="2:19" s="12" customFormat="1" ht="34.5" customHeight="1" x14ac:dyDescent="0.45">
      <c r="B30" s="39" t="s">
        <v>66</v>
      </c>
      <c r="C30" s="21"/>
      <c r="D30" s="22">
        <f ca="1">IF(B30="",0,SUMIF(Invividual!$K$17:$AL$123,B30,Invividual!$AL$17:$AL$123))</f>
        <v>550</v>
      </c>
      <c r="E30" s="21"/>
      <c r="F30" s="31"/>
      <c r="G30" s="165">
        <f t="shared" ref="G30:G35" si="3">IF(F30=0,,IF(F30&gt;10,,11-(F30)))</f>
        <v>0</v>
      </c>
      <c r="H30" s="22">
        <f t="shared" ref="H30:H35" ca="1" si="4">G30+D30+I30</f>
        <v>570</v>
      </c>
      <c r="I30" s="163">
        <f>COUNTIF(Invividual!$K$17:$K$123,B30)</f>
        <v>20</v>
      </c>
      <c r="J30"/>
      <c r="K30" s="36"/>
      <c r="L30" s="23"/>
    </row>
    <row r="31" spans="2:19" s="12" customFormat="1" ht="34.5" customHeight="1" x14ac:dyDescent="0.45">
      <c r="B31" s="39" t="s">
        <v>65</v>
      </c>
      <c r="C31" s="21"/>
      <c r="D31" s="22">
        <f ca="1">IF(B31="",0,SUMIF(Invividual!$K$17:$AL$123,B31,Invividual!$AL$17:$AL$123))</f>
        <v>108</v>
      </c>
      <c r="E31" s="21"/>
      <c r="F31" s="31"/>
      <c r="G31" s="165">
        <f t="shared" si="3"/>
        <v>0</v>
      </c>
      <c r="H31" s="22">
        <f t="shared" ca="1" si="4"/>
        <v>111</v>
      </c>
      <c r="I31" s="163">
        <f>COUNTIF(Invividual!$K$17:$K$123,B31)</f>
        <v>3</v>
      </c>
      <c r="J31"/>
      <c r="K31" s="36"/>
      <c r="L31" s="23"/>
    </row>
    <row r="32" spans="2:19" s="12" customFormat="1" ht="34.5" customHeight="1" x14ac:dyDescent="0.45">
      <c r="B32" s="39" t="s">
        <v>62</v>
      </c>
      <c r="C32" s="21"/>
      <c r="D32" s="22">
        <f ca="1">IF(B32="",0,SUMIF(Invividual!$K$17:$AL$123,B32,Invividual!$AL$17:$AL$123))</f>
        <v>50</v>
      </c>
      <c r="E32" s="21"/>
      <c r="F32" s="31"/>
      <c r="G32" s="165">
        <f t="shared" si="3"/>
        <v>0</v>
      </c>
      <c r="H32" s="22">
        <f t="shared" ca="1" si="4"/>
        <v>52</v>
      </c>
      <c r="I32" s="163">
        <f>COUNTIF(Invividual!$K$17:$K$123,B32)</f>
        <v>2</v>
      </c>
      <c r="J32"/>
      <c r="K32" s="36"/>
      <c r="L32" s="23"/>
    </row>
    <row r="33" spans="2:12" s="12" customFormat="1" ht="34.5" customHeight="1" x14ac:dyDescent="0.45">
      <c r="B33" s="39" t="s">
        <v>141</v>
      </c>
      <c r="C33" s="21"/>
      <c r="D33" s="22">
        <f ca="1">IF(B33="",0,SUMIF(Invividual!$K$17:$AL$123,B33,Invividual!$AL$17:$AL$123))</f>
        <v>59</v>
      </c>
      <c r="E33" s="21"/>
      <c r="F33" s="31"/>
      <c r="G33" s="165">
        <f t="shared" si="3"/>
        <v>0</v>
      </c>
      <c r="H33" s="22">
        <f t="shared" ca="1" si="4"/>
        <v>60</v>
      </c>
      <c r="I33" s="163">
        <f>COUNTIF(Invividual!$K$17:$K$123,B33)</f>
        <v>1</v>
      </c>
      <c r="J33"/>
      <c r="K33" s="36"/>
      <c r="L33" s="23"/>
    </row>
    <row r="34" spans="2:12" s="12" customFormat="1" ht="34.5" customHeight="1" x14ac:dyDescent="0.45">
      <c r="B34" s="39" t="s">
        <v>43</v>
      </c>
      <c r="C34" s="21"/>
      <c r="D34" s="22">
        <f ca="1">IF(B34="",0,SUMIF(Invividual!$K$17:$AL$123,B34,Invividual!$AL$17:$AL$123))</f>
        <v>187</v>
      </c>
      <c r="E34" s="21"/>
      <c r="F34" s="31"/>
      <c r="G34" s="165">
        <f t="shared" si="3"/>
        <v>0</v>
      </c>
      <c r="H34" s="22">
        <f t="shared" ca="1" si="4"/>
        <v>192</v>
      </c>
      <c r="I34" s="163">
        <f>COUNTIF(Invividual!$K$17:$K$123,B34)</f>
        <v>5</v>
      </c>
      <c r="J34"/>
      <c r="K34" s="36"/>
      <c r="L34" s="23"/>
    </row>
    <row r="35" spans="2:12" s="12" customFormat="1" ht="34.5" customHeight="1" x14ac:dyDescent="0.55000000000000004">
      <c r="B35" s="39" t="s">
        <v>47</v>
      </c>
      <c r="C35" s="21"/>
      <c r="D35" s="22">
        <f ca="1">IF(B35="",0,SUMIF(Invividual!$K$17:$AL$123,B35,Invividual!$AL$17:$AL$123))</f>
        <v>281</v>
      </c>
      <c r="E35" s="21"/>
      <c r="F35" s="31"/>
      <c r="G35" s="165">
        <f t="shared" si="3"/>
        <v>0</v>
      </c>
      <c r="H35" s="22">
        <f t="shared" ca="1" si="4"/>
        <v>290</v>
      </c>
      <c r="I35" s="163">
        <f>COUNTIF(Invividual!$K$17:$K$123,B35)</f>
        <v>9</v>
      </c>
      <c r="J35"/>
      <c r="K35" s="36"/>
      <c r="L35" s="11"/>
    </row>
    <row r="36" spans="2:12" s="12" customFormat="1" ht="34.5" customHeight="1" x14ac:dyDescent="0.45">
      <c r="B36" s="39"/>
      <c r="C36" s="21"/>
      <c r="D36" s="22">
        <f>IF(B36="",0,SUMIF(Invividual!$K$17:$AL$123,B36,Invividual!$AL$17:$AL$123))</f>
        <v>0</v>
      </c>
      <c r="E36" s="21"/>
      <c r="F36" s="31"/>
      <c r="G36" s="165">
        <f>IF(F36=0,,IF(F36&gt;10,,11-(F36)))</f>
        <v>0</v>
      </c>
      <c r="H36" s="22">
        <f t="shared" ref="H36:H37" si="5">G36+D36+I36</f>
        <v>0</v>
      </c>
      <c r="I36" s="163">
        <f>COUNTIF(Invividual!$K$17:$K$123,B36)</f>
        <v>0</v>
      </c>
      <c r="J36"/>
      <c r="K36" s="36"/>
      <c r="L36" s="23"/>
    </row>
    <row r="37" spans="2:12" s="12" customFormat="1" ht="34.5" customHeight="1" x14ac:dyDescent="0.45">
      <c r="B37" s="39"/>
      <c r="C37" s="21"/>
      <c r="D37" s="22">
        <f>IF(B37="",0,SUMIF(Invividual!$K$17:$AL$123,B37,Invividual!$AL$17:$AL$123))</f>
        <v>0</v>
      </c>
      <c r="E37" s="21"/>
      <c r="F37" s="31"/>
      <c r="G37" s="165">
        <f>IF(F37=0,,IF(F37&gt;10,,11-(F37)))</f>
        <v>0</v>
      </c>
      <c r="H37" s="22">
        <f t="shared" si="5"/>
        <v>0</v>
      </c>
      <c r="I37" s="163">
        <f>COUNTIF(Invividual!$K$17:$K$123,B37)</f>
        <v>0</v>
      </c>
      <c r="J37"/>
      <c r="K37" s="36"/>
      <c r="L37" s="23"/>
    </row>
    <row r="38" spans="2:12" ht="26" x14ac:dyDescent="0.6">
      <c r="D38" s="93">
        <f ca="1">SUM(D30:D37)</f>
        <v>1235</v>
      </c>
      <c r="I38" s="37">
        <f>SUM(I30:I37)</f>
        <v>40</v>
      </c>
      <c r="J38"/>
    </row>
    <row r="39" spans="2:12" x14ac:dyDescent="0.55000000000000004">
      <c r="B39" s="44" t="s">
        <v>110</v>
      </c>
      <c r="D39" s="24"/>
      <c r="I39" s="11"/>
      <c r="J39"/>
    </row>
    <row r="40" spans="2:12" x14ac:dyDescent="0.55000000000000004">
      <c r="B40" s="40" t="s">
        <v>111</v>
      </c>
      <c r="D40" s="24"/>
      <c r="I40" s="11"/>
      <c r="J40"/>
    </row>
    <row r="41" spans="2:12" ht="25" x14ac:dyDescent="0.55000000000000004">
      <c r="B41" s="221" t="s">
        <v>44</v>
      </c>
      <c r="D41" s="22">
        <f ca="1">IF(B41="",0,SUMIF(Invividual!$K$17:$AL$123,B41,Invividual!$AL$17:$AL$123))</f>
        <v>182</v>
      </c>
      <c r="E41" s="21"/>
      <c r="F41" s="31"/>
      <c r="G41" s="32"/>
      <c r="H41" s="22">
        <f t="shared" ref="H41:H51" ca="1" si="6">G41+D41</f>
        <v>182</v>
      </c>
      <c r="I41" s="163">
        <f>COUNTIF(Invividual!$K$17:$K$123,B41)</f>
        <v>3</v>
      </c>
      <c r="J41"/>
    </row>
    <row r="42" spans="2:12" ht="25" x14ac:dyDescent="0.55000000000000004">
      <c r="B42" s="221" t="s">
        <v>51</v>
      </c>
      <c r="D42" s="22">
        <f ca="1">IF(B42="",0,SUMIF(Invividual!$K$17:$AL$123,B42,Invividual!$AL$17:$AL$123))</f>
        <v>0</v>
      </c>
      <c r="E42" s="21"/>
      <c r="F42" s="31"/>
      <c r="G42" s="32"/>
      <c r="H42" s="22">
        <f t="shared" ca="1" si="6"/>
        <v>0</v>
      </c>
      <c r="I42" s="163">
        <f>COUNTIF(Invividual!$K$17:$K$123,B42)</f>
        <v>0</v>
      </c>
      <c r="J42"/>
    </row>
    <row r="43" spans="2:12" ht="25" x14ac:dyDescent="0.55000000000000004">
      <c r="B43" s="134" t="s">
        <v>431</v>
      </c>
      <c r="D43" s="22">
        <f ca="1">IF(B43="",0,SUMIF(Invividual!$K$17:$AL$123,B43,Invividual!$AL$17:$AL$123))</f>
        <v>124</v>
      </c>
      <c r="E43" s="21"/>
      <c r="F43" s="31"/>
      <c r="G43" s="32"/>
      <c r="H43" s="22">
        <f t="shared" ref="H43:H46" ca="1" si="7">G43+D43</f>
        <v>124</v>
      </c>
      <c r="I43" s="163">
        <f>COUNTIF(Invividual!$K$17:$K$123,B43)</f>
        <v>2</v>
      </c>
      <c r="J43"/>
    </row>
    <row r="44" spans="2:12" ht="25" x14ac:dyDescent="0.55000000000000004">
      <c r="B44" s="134" t="s">
        <v>510</v>
      </c>
      <c r="D44" s="22">
        <f ca="1">IF(B44="",0,SUMIF(Invividual!$K$17:$AL$123,B44,Invividual!$AL$17:$AL$123))</f>
        <v>48</v>
      </c>
      <c r="E44" s="21"/>
      <c r="F44" s="31"/>
      <c r="G44" s="32"/>
      <c r="H44" s="22">
        <f t="shared" ca="1" si="7"/>
        <v>48</v>
      </c>
      <c r="I44" s="163">
        <f>COUNTIF(Invividual!$K$17:$K$123,B44)</f>
        <v>1</v>
      </c>
      <c r="J44"/>
    </row>
    <row r="45" spans="2:12" ht="25" x14ac:dyDescent="0.55000000000000004">
      <c r="B45" s="134" t="s">
        <v>428</v>
      </c>
      <c r="D45" s="22">
        <f ca="1">IF(B45="",0,SUMIF(Invividual!$K$17:$AL$123,B45,Invividual!$AL$17:$AL$123))</f>
        <v>93</v>
      </c>
      <c r="E45" s="21"/>
      <c r="F45" s="31"/>
      <c r="G45" s="32"/>
      <c r="H45" s="22">
        <f t="shared" ca="1" si="7"/>
        <v>93</v>
      </c>
      <c r="I45" s="163">
        <f>COUNTIF(Invividual!$K$17:$K$123,B45)</f>
        <v>2</v>
      </c>
      <c r="J45"/>
    </row>
    <row r="46" spans="2:12" ht="25" x14ac:dyDescent="0.55000000000000004">
      <c r="B46" s="134" t="s">
        <v>453</v>
      </c>
      <c r="D46" s="22">
        <f ca="1">IF(B46="",0,SUMIF(Invividual!$K$17:$AL$123,B46,Invividual!$AL$17:$AL$123))</f>
        <v>164</v>
      </c>
      <c r="E46" s="21"/>
      <c r="F46" s="31"/>
      <c r="G46" s="32"/>
      <c r="H46" s="22">
        <f t="shared" ca="1" si="7"/>
        <v>164</v>
      </c>
      <c r="I46" s="163">
        <f>COUNTIF(Invividual!$K$17:$K$123,B46)</f>
        <v>4</v>
      </c>
      <c r="J46"/>
    </row>
    <row r="47" spans="2:12" ht="25" x14ac:dyDescent="0.55000000000000004">
      <c r="B47" s="134" t="s">
        <v>460</v>
      </c>
      <c r="D47" s="22">
        <f ca="1">IF(B47="",0,SUMIF(Invividual!$K$17:$AL$123,B47,Invividual!$AL$17:$AL$123))</f>
        <v>65</v>
      </c>
      <c r="E47" s="21"/>
      <c r="F47" s="31"/>
      <c r="G47" s="32"/>
      <c r="H47" s="22">
        <f t="shared" ca="1" si="6"/>
        <v>65</v>
      </c>
      <c r="I47" s="163">
        <f>COUNTIF(Invividual!$K$17:$K$123,B47)</f>
        <v>1</v>
      </c>
      <c r="J47"/>
    </row>
    <row r="48" spans="2:12" ht="25" x14ac:dyDescent="0.55000000000000004">
      <c r="B48" s="134" t="s">
        <v>434</v>
      </c>
      <c r="D48" s="22">
        <f ca="1">IF(B48="",0,SUMIF(Invividual!$K$17:$AL$123,B48,Invividual!$AL$17:$AL$123))</f>
        <v>179</v>
      </c>
      <c r="E48" s="21"/>
      <c r="F48" s="31"/>
      <c r="G48" s="32"/>
      <c r="H48" s="22">
        <f t="shared" ref="H48:H50" ca="1" si="8">G48+D48</f>
        <v>179</v>
      </c>
      <c r="I48" s="163">
        <f>COUNTIF(Invividual!$K$17:$K$123,B48)</f>
        <v>3</v>
      </c>
      <c r="J48"/>
    </row>
    <row r="49" spans="2:10" ht="25" x14ac:dyDescent="0.55000000000000004">
      <c r="B49" s="134" t="s">
        <v>473</v>
      </c>
      <c r="D49" s="22">
        <f ca="1">IF(B49="",0,SUMIF(Invividual!$K$17:$AL$123,B49,Invividual!$AL$17:$AL$123))</f>
        <v>52</v>
      </c>
      <c r="E49" s="21"/>
      <c r="F49" s="31"/>
      <c r="G49" s="32"/>
      <c r="H49" s="22">
        <f t="shared" ca="1" si="8"/>
        <v>52</v>
      </c>
      <c r="I49" s="163">
        <f>COUNTIF(Invividual!$K$17:$K$123,B49)</f>
        <v>2</v>
      </c>
      <c r="J49"/>
    </row>
    <row r="50" spans="2:10" ht="25" x14ac:dyDescent="0.55000000000000004">
      <c r="B50" s="134" t="s">
        <v>480</v>
      </c>
      <c r="D50" s="22">
        <f ca="1">IF(B50="",0,SUMIF(Invividual!$K$17:$AL$123,B50,Invividual!$AL$17:$AL$123))</f>
        <v>168</v>
      </c>
      <c r="E50" s="21"/>
      <c r="F50" s="31"/>
      <c r="G50" s="32"/>
      <c r="H50" s="22">
        <f t="shared" ca="1" si="8"/>
        <v>168</v>
      </c>
      <c r="I50" s="163">
        <f>COUNTIF(Invividual!$K$17:$K$123,B50)</f>
        <v>3</v>
      </c>
      <c r="J50"/>
    </row>
    <row r="51" spans="2:10" ht="25" x14ac:dyDescent="0.55000000000000004">
      <c r="D51" s="22">
        <f>IF(B51="",0,SUMIF(Invividual!$K$17:$AL$123,B51,Invividual!$AL$17:$AL$123))</f>
        <v>0</v>
      </c>
      <c r="E51" s="21"/>
      <c r="F51" s="31"/>
      <c r="G51" s="32"/>
      <c r="H51" s="22">
        <f t="shared" si="6"/>
        <v>0</v>
      </c>
      <c r="I51" s="163">
        <f>COUNTIF(Invividual!$K$17:$K$123,B51)</f>
        <v>0</v>
      </c>
      <c r="J51"/>
    </row>
    <row r="52" spans="2:10" customFormat="1" ht="26" x14ac:dyDescent="0.6">
      <c r="D52" s="43">
        <f ca="1">SUM(D41:D51)</f>
        <v>1075</v>
      </c>
      <c r="I52" s="37">
        <f>SUM(I41:I51)</f>
        <v>21</v>
      </c>
    </row>
    <row r="53" spans="2:10" customFormat="1" ht="23" thickBot="1" x14ac:dyDescent="0.5">
      <c r="D53" s="43"/>
    </row>
    <row r="54" spans="2:10" ht="24" thickBot="1" x14ac:dyDescent="0.6">
      <c r="B54" s="45" t="s">
        <v>110</v>
      </c>
      <c r="C54" s="46"/>
      <c r="D54" s="47">
        <f ca="1">D52+D26+D15</f>
        <v>2860</v>
      </c>
      <c r="E54" s="46"/>
      <c r="F54" s="48"/>
      <c r="G54" s="48"/>
      <c r="H54" s="49" t="s">
        <v>112</v>
      </c>
      <c r="I54" s="50">
        <f>I52+I26+I15</f>
        <v>81</v>
      </c>
      <c r="J54"/>
    </row>
    <row r="55" spans="2:10" ht="24" thickBot="1" x14ac:dyDescent="0.6">
      <c r="B55" s="45" t="s">
        <v>113</v>
      </c>
      <c r="C55" s="48"/>
      <c r="D55" s="175">
        <f>Invividual!$AJ$7</f>
        <v>2460</v>
      </c>
    </row>
    <row r="56" spans="2:10" x14ac:dyDescent="0.55000000000000004">
      <c r="D56" s="176" t="b">
        <f ca="1">EXACT(D55,D54)</f>
        <v>0</v>
      </c>
    </row>
    <row r="57" spans="2:10" x14ac:dyDescent="0.55000000000000004">
      <c r="D57" s="12"/>
    </row>
  </sheetData>
  <sheetProtection selectLockedCells="1" selectUnlockedCells="1"/>
  <conditionalFormatting sqref="D55:D56">
    <cfRule type="cellIs" dxfId="30" priority="29" operator="equal">
      <formula>TRUE</formula>
    </cfRule>
    <cfRule type="cellIs" dxfId="29" priority="30" operator="equal">
      <formula>FALSE</formula>
    </cfRule>
  </conditionalFormatting>
  <conditionalFormatting sqref="D56">
    <cfRule type="containsText" dxfId="28" priority="28" operator="containsText" text="rein">
      <formula>NOT(ISERROR(SEARCH("rein",D56)))</formula>
    </cfRule>
  </conditionalFormatting>
  <conditionalFormatting sqref="D12:K18 D28:K28">
    <cfRule type="cellIs" dxfId="27" priority="66" operator="equal">
      <formula>0</formula>
    </cfRule>
  </conditionalFormatting>
  <conditionalFormatting sqref="E19:H25 J19:K25 I19:I26 D19:D27 D29:I53 K29:K53">
    <cfRule type="cellIs" dxfId="26" priority="3" operator="equal">
      <formula>0</formula>
    </cfRule>
  </conditionalFormatting>
  <pageMargins left="0.23622047244094491" right="0.23622047244094491" top="0.27559055118110237" bottom="0.39370078740157483" header="0.19685039370078741" footer="0.31496062992125984"/>
  <pageSetup paperSize="9" scale="72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FF66"/>
    <pageSetUpPr fitToPage="1"/>
  </sheetPr>
  <dimension ref="A1:I109"/>
  <sheetViews>
    <sheetView showGridLines="0" zoomScale="50" zoomScaleNormal="80" zoomScaleSheetLayoutView="80" workbookViewId="0">
      <pane xSplit="7" ySplit="3" topLeftCell="H4" activePane="bottomRight" state="frozen"/>
      <selection pane="topRight" activeCell="C58" sqref="C58"/>
      <selection pane="bottomLeft" activeCell="C58" sqref="C58"/>
      <selection pane="bottomRight" activeCell="H2" sqref="H2"/>
    </sheetView>
  </sheetViews>
  <sheetFormatPr defaultColWidth="8.7265625" defaultRowHeight="14.5" outlineLevelRow="1" outlineLevelCol="1" x14ac:dyDescent="0.35"/>
  <cols>
    <col min="1" max="1" width="5.26953125" style="1" hidden="1" customWidth="1" outlineLevel="1"/>
    <col min="2" max="2" width="9.1796875" style="41" hidden="1" customWidth="1" outlineLevel="1"/>
    <col min="3" max="3" width="17.453125" hidden="1" customWidth="1" outlineLevel="1"/>
    <col min="4" max="4" width="9.26953125" style="2" customWidth="1" collapsed="1"/>
    <col min="5" max="5" width="30.26953125" style="1" customWidth="1"/>
    <col min="6" max="6" width="40" style="1" customWidth="1" outlineLevel="1"/>
    <col min="7" max="7" width="21.54296875" style="1" customWidth="1" outlineLevel="1"/>
    <col min="8" max="9" width="9.7265625" style="1" customWidth="1"/>
    <col min="10" max="16384" width="8.7265625" style="1"/>
  </cols>
  <sheetData>
    <row r="1" spans="1:9" ht="13" outlineLevel="1" x14ac:dyDescent="0.3">
      <c r="A1" s="42"/>
      <c r="B1" s="42"/>
      <c r="C1" s="42"/>
      <c r="D1" s="42"/>
      <c r="E1" s="42">
        <v>2</v>
      </c>
      <c r="F1" s="42">
        <v>3</v>
      </c>
      <c r="G1" s="42">
        <v>4</v>
      </c>
      <c r="H1" s="42">
        <v>5</v>
      </c>
      <c r="I1" s="42">
        <v>6</v>
      </c>
    </row>
    <row r="2" spans="1:9" ht="30" customHeight="1" x14ac:dyDescent="0.3">
      <c r="A2" s="233"/>
      <c r="B2" s="233" t="s">
        <v>16</v>
      </c>
      <c r="C2" s="240" t="s">
        <v>17</v>
      </c>
      <c r="D2" s="240" t="s">
        <v>18</v>
      </c>
      <c r="E2" s="237" t="s">
        <v>19</v>
      </c>
      <c r="F2" s="247" t="s">
        <v>20</v>
      </c>
      <c r="G2" s="249" t="s">
        <v>21</v>
      </c>
      <c r="H2" s="156" t="s">
        <v>95</v>
      </c>
      <c r="I2" s="157"/>
    </row>
    <row r="3" spans="1:9" ht="14.5" customHeight="1" x14ac:dyDescent="0.3">
      <c r="A3" s="239"/>
      <c r="B3" s="234"/>
      <c r="C3" s="241"/>
      <c r="D3" s="241"/>
      <c r="E3" s="238"/>
      <c r="F3" s="248"/>
      <c r="G3" s="250"/>
      <c r="H3" s="3" t="s">
        <v>36</v>
      </c>
      <c r="I3" s="3" t="s">
        <v>37</v>
      </c>
    </row>
    <row r="4" spans="1:9" ht="28.5" x14ac:dyDescent="0.6">
      <c r="A4" s="136"/>
      <c r="B4" s="152"/>
      <c r="C4" s="28"/>
      <c r="D4" s="167" t="s">
        <v>544</v>
      </c>
      <c r="E4" s="70"/>
      <c r="F4" s="70"/>
      <c r="G4" s="70"/>
      <c r="H4" s="137"/>
      <c r="I4" s="138"/>
    </row>
    <row r="5" spans="1:9" ht="26" x14ac:dyDescent="0.6">
      <c r="A5" s="136"/>
      <c r="B5" s="152"/>
      <c r="C5" s="28"/>
      <c r="D5" s="166">
        <v>0</v>
      </c>
      <c r="E5" s="133"/>
      <c r="F5" s="133"/>
      <c r="G5" s="134"/>
      <c r="H5" s="27">
        <v>0</v>
      </c>
      <c r="I5" s="179">
        <v>0</v>
      </c>
    </row>
    <row r="6" spans="1:9" ht="26" x14ac:dyDescent="0.6">
      <c r="A6" s="136"/>
      <c r="B6" s="152"/>
      <c r="C6" s="28"/>
      <c r="D6" s="166"/>
      <c r="E6" s="133"/>
      <c r="F6" s="133"/>
      <c r="G6" s="134"/>
      <c r="H6" s="27"/>
      <c r="I6" s="179"/>
    </row>
    <row r="7" spans="1:9" ht="26" x14ac:dyDescent="0.6">
      <c r="A7" s="136"/>
      <c r="B7" s="152"/>
      <c r="C7" s="28"/>
      <c r="D7" s="166"/>
      <c r="E7" s="133"/>
      <c r="F7" s="133"/>
      <c r="G7" s="134"/>
      <c r="H7" s="27"/>
      <c r="I7" s="179"/>
    </row>
    <row r="8" spans="1:9" ht="26" x14ac:dyDescent="0.6">
      <c r="A8" s="136"/>
      <c r="B8" s="152"/>
      <c r="C8" s="28"/>
      <c r="D8" s="166"/>
      <c r="E8" s="133"/>
      <c r="F8" s="133"/>
      <c r="G8" s="134"/>
      <c r="H8" s="27"/>
      <c r="I8" s="179"/>
    </row>
    <row r="9" spans="1:9" ht="26" x14ac:dyDescent="0.6">
      <c r="A9" s="136"/>
      <c r="B9" s="152"/>
      <c r="C9" s="28"/>
      <c r="D9" s="166"/>
      <c r="E9" s="133"/>
      <c r="F9" s="133"/>
      <c r="G9" s="134"/>
      <c r="H9" s="27"/>
      <c r="I9" s="179"/>
    </row>
    <row r="10" spans="1:9" ht="26" x14ac:dyDescent="0.6">
      <c r="A10" s="136"/>
      <c r="B10" s="152"/>
      <c r="C10" s="28"/>
      <c r="D10" s="166"/>
      <c r="E10" s="133"/>
      <c r="F10" s="133"/>
      <c r="G10" s="134"/>
      <c r="H10" s="27"/>
      <c r="I10" s="179"/>
    </row>
    <row r="11" spans="1:9" ht="26" x14ac:dyDescent="0.6">
      <c r="A11" s="136"/>
      <c r="B11" s="152"/>
      <c r="C11" s="28"/>
      <c r="D11" s="166"/>
      <c r="E11" s="133"/>
      <c r="F11" s="133"/>
      <c r="G11" s="134"/>
      <c r="H11" s="27"/>
      <c r="I11" s="179"/>
    </row>
    <row r="12" spans="1:9" ht="26" x14ac:dyDescent="0.6">
      <c r="A12" s="136"/>
      <c r="B12" s="152"/>
      <c r="C12" s="28"/>
      <c r="D12" s="166"/>
      <c r="E12" s="133"/>
      <c r="F12" s="133"/>
      <c r="G12" s="134"/>
      <c r="H12" s="27"/>
      <c r="I12" s="179"/>
    </row>
    <row r="13" spans="1:9" ht="26" x14ac:dyDescent="0.6">
      <c r="A13" s="136"/>
      <c r="B13" s="152"/>
      <c r="C13" s="28"/>
      <c r="D13" s="166"/>
      <c r="E13" s="133"/>
      <c r="F13" s="133"/>
      <c r="G13" s="134"/>
      <c r="H13" s="27"/>
      <c r="I13" s="179"/>
    </row>
    <row r="14" spans="1:9" ht="26" x14ac:dyDescent="0.6">
      <c r="A14" s="136"/>
      <c r="B14" s="152"/>
      <c r="C14" s="28"/>
      <c r="D14" s="166"/>
      <c r="E14" s="133"/>
      <c r="F14" s="133"/>
      <c r="G14" s="134"/>
      <c r="H14" s="27"/>
      <c r="I14" s="179"/>
    </row>
    <row r="15" spans="1:9" ht="25.9" customHeight="1" x14ac:dyDescent="0.6">
      <c r="B15" s="152"/>
      <c r="C15" s="28"/>
      <c r="D15" s="166"/>
      <c r="E15" s="133"/>
      <c r="F15" s="133"/>
      <c r="G15" s="134"/>
      <c r="H15" s="27"/>
      <c r="I15" s="179"/>
    </row>
    <row r="16" spans="1:9" ht="26" x14ac:dyDescent="0.6">
      <c r="B16" s="152"/>
      <c r="C16" s="28"/>
      <c r="D16" s="166"/>
      <c r="E16" s="133"/>
      <c r="F16" s="133"/>
      <c r="G16" s="134"/>
      <c r="H16" s="27"/>
      <c r="I16" s="179"/>
    </row>
    <row r="17" spans="1:9" ht="26.25" customHeight="1" x14ac:dyDescent="0.45">
      <c r="A17" s="136"/>
      <c r="B17" s="28"/>
      <c r="C17" s="28"/>
      <c r="D17" s="167" t="s">
        <v>545</v>
      </c>
      <c r="E17" s="70"/>
      <c r="F17" s="70"/>
      <c r="G17" s="70"/>
      <c r="H17" s="137"/>
      <c r="I17" s="138"/>
    </row>
    <row r="18" spans="1:9" ht="26.25" customHeight="1" x14ac:dyDescent="0.45">
      <c r="A18" s="136"/>
      <c r="B18" s="28"/>
      <c r="C18" s="28"/>
      <c r="D18" s="38"/>
      <c r="E18" s="133"/>
      <c r="F18" s="133"/>
      <c r="G18" s="134"/>
      <c r="H18" s="27"/>
      <c r="I18" s="179">
        <f t="shared" ref="I18:I31" si="0">IF(H18=0,,IF(H18&gt;10,,11-(H18)))</f>
        <v>0</v>
      </c>
    </row>
    <row r="19" spans="1:9" ht="26.25" customHeight="1" x14ac:dyDescent="0.45">
      <c r="A19" s="136"/>
      <c r="B19" s="28"/>
      <c r="C19" s="28"/>
      <c r="D19" s="38"/>
      <c r="E19" s="133"/>
      <c r="F19" s="133"/>
      <c r="G19" s="134"/>
      <c r="H19" s="27"/>
      <c r="I19" s="179">
        <f t="shared" si="0"/>
        <v>0</v>
      </c>
    </row>
    <row r="20" spans="1:9" ht="26.25" customHeight="1" x14ac:dyDescent="0.45">
      <c r="A20" s="136"/>
      <c r="B20" s="28"/>
      <c r="C20" s="28"/>
      <c r="D20" s="38"/>
      <c r="E20" s="133"/>
      <c r="F20" s="133"/>
      <c r="G20" s="134"/>
      <c r="H20" s="27"/>
      <c r="I20" s="179">
        <f t="shared" si="0"/>
        <v>0</v>
      </c>
    </row>
    <row r="21" spans="1:9" ht="26.25" customHeight="1" x14ac:dyDescent="0.45">
      <c r="A21" s="136"/>
      <c r="B21" s="28"/>
      <c r="C21" s="28"/>
      <c r="D21" s="38"/>
      <c r="E21" s="133"/>
      <c r="F21" s="133"/>
      <c r="G21" s="134"/>
      <c r="H21" s="27"/>
      <c r="I21" s="179">
        <f t="shared" si="0"/>
        <v>0</v>
      </c>
    </row>
    <row r="22" spans="1:9" ht="26.25" customHeight="1" x14ac:dyDescent="0.45">
      <c r="A22" s="136"/>
      <c r="B22" s="28"/>
      <c r="C22" s="28"/>
      <c r="D22" s="38"/>
      <c r="E22" s="133"/>
      <c r="F22" s="133"/>
      <c r="G22" s="134"/>
      <c r="H22" s="27"/>
      <c r="I22" s="179">
        <f t="shared" si="0"/>
        <v>0</v>
      </c>
    </row>
    <row r="23" spans="1:9" ht="26.25" customHeight="1" x14ac:dyDescent="0.45">
      <c r="A23" s="136"/>
      <c r="B23" s="28"/>
      <c r="C23" s="28"/>
      <c r="D23" s="38"/>
      <c r="E23" s="133"/>
      <c r="F23" s="133"/>
      <c r="G23" s="134"/>
      <c r="H23" s="27"/>
      <c r="I23" s="179">
        <f t="shared" si="0"/>
        <v>0</v>
      </c>
    </row>
    <row r="24" spans="1:9" ht="26.25" customHeight="1" x14ac:dyDescent="0.45">
      <c r="A24" s="136"/>
      <c r="B24" s="28"/>
      <c r="C24" s="28"/>
      <c r="D24" s="38"/>
      <c r="E24" s="133"/>
      <c r="F24" s="133"/>
      <c r="G24" s="134"/>
      <c r="H24" s="27"/>
      <c r="I24" s="179">
        <f t="shared" si="0"/>
        <v>0</v>
      </c>
    </row>
    <row r="25" spans="1:9" ht="26.25" customHeight="1" x14ac:dyDescent="0.45">
      <c r="A25" s="136"/>
      <c r="B25" s="28"/>
      <c r="C25" s="28"/>
      <c r="D25" s="38"/>
      <c r="E25" s="133"/>
      <c r="F25" s="133"/>
      <c r="G25" s="134"/>
      <c r="H25" s="27"/>
      <c r="I25" s="179">
        <f t="shared" si="0"/>
        <v>0</v>
      </c>
    </row>
    <row r="26" spans="1:9" ht="26.25" customHeight="1" x14ac:dyDescent="0.45">
      <c r="A26" s="136"/>
      <c r="B26" s="28"/>
      <c r="C26" s="28"/>
      <c r="D26" s="38"/>
      <c r="E26" s="133"/>
      <c r="F26" s="133"/>
      <c r="G26" s="134"/>
      <c r="H26" s="27"/>
      <c r="I26" s="179">
        <f t="shared" si="0"/>
        <v>0</v>
      </c>
    </row>
    <row r="27" spans="1:9" ht="26.25" customHeight="1" x14ac:dyDescent="0.45">
      <c r="A27" s="136"/>
      <c r="B27" s="28"/>
      <c r="C27" s="28"/>
      <c r="D27" s="38"/>
      <c r="E27" s="133"/>
      <c r="F27" s="133"/>
      <c r="G27" s="134"/>
      <c r="H27" s="27"/>
      <c r="I27" s="179">
        <f t="shared" si="0"/>
        <v>0</v>
      </c>
    </row>
    <row r="28" spans="1:9" ht="26.25" customHeight="1" x14ac:dyDescent="0.45">
      <c r="A28" s="136"/>
      <c r="B28" s="28"/>
      <c r="C28" s="28"/>
      <c r="D28" s="38"/>
      <c r="E28" s="133"/>
      <c r="F28" s="133"/>
      <c r="G28" s="134"/>
      <c r="H28" s="27"/>
      <c r="I28" s="179">
        <f t="shared" si="0"/>
        <v>0</v>
      </c>
    </row>
    <row r="29" spans="1:9" ht="26.25" customHeight="1" x14ac:dyDescent="0.45">
      <c r="A29" s="136"/>
      <c r="B29" s="28"/>
      <c r="C29" s="28"/>
      <c r="D29" s="38"/>
      <c r="E29" s="133"/>
      <c r="F29" s="133"/>
      <c r="G29" s="134"/>
      <c r="H29" s="27"/>
      <c r="I29" s="179">
        <f t="shared" si="0"/>
        <v>0</v>
      </c>
    </row>
    <row r="30" spans="1:9" ht="26.25" customHeight="1" x14ac:dyDescent="0.45">
      <c r="A30" s="136"/>
      <c r="B30" s="28"/>
      <c r="C30" s="28"/>
      <c r="D30" s="38"/>
      <c r="E30" s="133"/>
      <c r="F30" s="133"/>
      <c r="G30" s="134"/>
      <c r="H30" s="27"/>
      <c r="I30" s="179">
        <f t="shared" si="0"/>
        <v>0</v>
      </c>
    </row>
    <row r="31" spans="1:9" ht="26.25" customHeight="1" x14ac:dyDescent="0.45">
      <c r="A31" s="136"/>
      <c r="B31" s="28"/>
      <c r="C31" s="28"/>
      <c r="D31" s="38"/>
      <c r="E31" s="133"/>
      <c r="F31" s="133"/>
      <c r="G31" s="134"/>
      <c r="H31" s="27"/>
      <c r="I31" s="179">
        <f t="shared" si="0"/>
        <v>0</v>
      </c>
    </row>
    <row r="32" spans="1:9" ht="26" x14ac:dyDescent="0.6">
      <c r="B32" s="152"/>
      <c r="C32" s="28"/>
      <c r="D32" s="38"/>
      <c r="E32" s="133"/>
      <c r="F32" s="133"/>
      <c r="G32" s="134"/>
      <c r="H32" s="27"/>
      <c r="I32" s="179">
        <f>IF(H32=0,,IF(H32&gt;10,,11-(H32)))</f>
        <v>0</v>
      </c>
    </row>
    <row r="33" spans="2:9" ht="26" x14ac:dyDescent="0.6">
      <c r="B33" s="152"/>
      <c r="C33" s="28"/>
      <c r="D33" s="38"/>
      <c r="E33" s="133"/>
      <c r="F33" s="133"/>
      <c r="G33" s="134"/>
      <c r="H33" s="27"/>
      <c r="I33" s="179">
        <f>IF(H33=0,,IF(H33&gt;10,,11-(H33)))</f>
        <v>0</v>
      </c>
    </row>
    <row r="34" spans="2:9" ht="26.25" customHeight="1" x14ac:dyDescent="0.45">
      <c r="B34" s="28"/>
      <c r="C34" s="28"/>
      <c r="D34" s="167" t="s">
        <v>546</v>
      </c>
      <c r="E34" s="70"/>
      <c r="F34" s="70"/>
      <c r="G34" s="70"/>
      <c r="H34" s="137"/>
      <c r="I34" s="138"/>
    </row>
    <row r="35" spans="2:9" ht="26" x14ac:dyDescent="0.6">
      <c r="B35" s="152"/>
      <c r="C35" s="28"/>
      <c r="D35" s="38"/>
      <c r="E35" s="133"/>
      <c r="F35" s="133"/>
      <c r="G35" s="134"/>
      <c r="H35" s="27"/>
      <c r="I35" s="179">
        <f>IF(H35=0,,IF(H35&gt;10,,11-(H35)))</f>
        <v>0</v>
      </c>
    </row>
    <row r="36" spans="2:9" ht="26" x14ac:dyDescent="0.6">
      <c r="B36" s="152"/>
      <c r="C36" s="28"/>
      <c r="D36" s="38"/>
      <c r="E36" s="133"/>
      <c r="F36" s="133"/>
      <c r="G36" s="134"/>
      <c r="H36" s="27"/>
      <c r="I36" s="179">
        <f>IF(H36=0,,IF(H36&gt;10,,11-(H36)))</f>
        <v>0</v>
      </c>
    </row>
    <row r="37" spans="2:9" ht="20" x14ac:dyDescent="0.35">
      <c r="D37" s="38"/>
      <c r="E37" s="133"/>
      <c r="F37" s="133"/>
      <c r="G37" s="134"/>
      <c r="H37" s="27"/>
      <c r="I37" s="179">
        <f t="shared" ref="I37:I100" si="1">IF(H37=0,,IF(H37&gt;10,,11-(H37)))</f>
        <v>0</v>
      </c>
    </row>
    <row r="38" spans="2:9" ht="20" x14ac:dyDescent="0.35">
      <c r="D38" s="38"/>
      <c r="E38" s="133"/>
      <c r="F38" s="133"/>
      <c r="G38" s="134"/>
      <c r="H38" s="27"/>
      <c r="I38" s="179">
        <f t="shared" si="1"/>
        <v>0</v>
      </c>
    </row>
    <row r="39" spans="2:9" ht="20" x14ac:dyDescent="0.35">
      <c r="D39" s="38"/>
      <c r="E39" s="133"/>
      <c r="F39" s="133"/>
      <c r="G39" s="134"/>
      <c r="H39" s="27"/>
      <c r="I39" s="179">
        <f t="shared" si="1"/>
        <v>0</v>
      </c>
    </row>
    <row r="40" spans="2:9" ht="20" x14ac:dyDescent="0.35">
      <c r="D40" s="38"/>
      <c r="E40" s="133"/>
      <c r="F40" s="133"/>
      <c r="G40" s="134"/>
      <c r="H40" s="27"/>
      <c r="I40" s="179">
        <f t="shared" si="1"/>
        <v>0</v>
      </c>
    </row>
    <row r="41" spans="2:9" ht="20" x14ac:dyDescent="0.35">
      <c r="D41" s="38"/>
      <c r="E41" s="133"/>
      <c r="F41" s="133"/>
      <c r="G41" s="134"/>
      <c r="H41" s="27"/>
      <c r="I41" s="179">
        <f t="shared" si="1"/>
        <v>0</v>
      </c>
    </row>
    <row r="42" spans="2:9" ht="20" x14ac:dyDescent="0.35">
      <c r="D42" s="38"/>
      <c r="E42" s="133"/>
      <c r="F42" s="133"/>
      <c r="G42" s="134"/>
      <c r="H42" s="27"/>
      <c r="I42" s="179">
        <f t="shared" si="1"/>
        <v>0</v>
      </c>
    </row>
    <row r="43" spans="2:9" ht="20" x14ac:dyDescent="0.35">
      <c r="D43" s="38"/>
      <c r="E43" s="133"/>
      <c r="F43" s="133"/>
      <c r="G43" s="134"/>
      <c r="H43" s="27"/>
      <c r="I43" s="179">
        <f t="shared" si="1"/>
        <v>0</v>
      </c>
    </row>
    <row r="44" spans="2:9" ht="20" x14ac:dyDescent="0.35">
      <c r="D44" s="38"/>
      <c r="E44" s="133"/>
      <c r="F44" s="133"/>
      <c r="G44" s="134"/>
      <c r="H44" s="27"/>
      <c r="I44" s="179">
        <f t="shared" si="1"/>
        <v>0</v>
      </c>
    </row>
    <row r="45" spans="2:9" ht="20" x14ac:dyDescent="0.35">
      <c r="D45" s="38"/>
      <c r="E45" s="133"/>
      <c r="F45" s="133"/>
      <c r="G45" s="134"/>
      <c r="H45" s="27"/>
      <c r="I45" s="179">
        <f t="shared" si="1"/>
        <v>0</v>
      </c>
    </row>
    <row r="46" spans="2:9" ht="20" x14ac:dyDescent="0.35">
      <c r="D46" s="38"/>
      <c r="E46" s="133"/>
      <c r="F46" s="133"/>
      <c r="G46" s="134"/>
      <c r="H46" s="27"/>
      <c r="I46" s="179">
        <f t="shared" si="1"/>
        <v>0</v>
      </c>
    </row>
    <row r="47" spans="2:9" ht="20" x14ac:dyDescent="0.35">
      <c r="D47" s="38"/>
      <c r="E47" s="133"/>
      <c r="F47" s="133"/>
      <c r="G47" s="134"/>
      <c r="H47" s="27"/>
      <c r="I47" s="179">
        <f t="shared" si="1"/>
        <v>0</v>
      </c>
    </row>
    <row r="48" spans="2:9" ht="20" x14ac:dyDescent="0.35">
      <c r="D48" s="38"/>
      <c r="E48" s="133"/>
      <c r="F48" s="133"/>
      <c r="G48" s="134"/>
      <c r="H48" s="27"/>
      <c r="I48" s="179">
        <f t="shared" si="1"/>
        <v>0</v>
      </c>
    </row>
    <row r="49" spans="4:9" ht="20" x14ac:dyDescent="0.35">
      <c r="D49" s="38"/>
      <c r="E49" s="133"/>
      <c r="F49" s="133"/>
      <c r="G49" s="134"/>
      <c r="H49" s="27"/>
      <c r="I49" s="179">
        <f t="shared" si="1"/>
        <v>0</v>
      </c>
    </row>
    <row r="50" spans="4:9" ht="20" x14ac:dyDescent="0.35">
      <c r="D50" s="38"/>
      <c r="E50" s="133"/>
      <c r="F50" s="133"/>
      <c r="G50" s="134"/>
      <c r="H50" s="27"/>
      <c r="I50" s="179">
        <f t="shared" si="1"/>
        <v>0</v>
      </c>
    </row>
    <row r="51" spans="4:9" ht="20" x14ac:dyDescent="0.35">
      <c r="D51" s="38"/>
      <c r="E51" s="133"/>
      <c r="F51" s="133"/>
      <c r="G51" s="134"/>
      <c r="H51" s="27"/>
      <c r="I51" s="179">
        <f t="shared" si="1"/>
        <v>0</v>
      </c>
    </row>
    <row r="52" spans="4:9" ht="20" x14ac:dyDescent="0.35">
      <c r="D52" s="38"/>
      <c r="E52" s="133"/>
      <c r="F52" s="133"/>
      <c r="G52" s="134"/>
      <c r="H52" s="27"/>
      <c r="I52" s="179">
        <f t="shared" si="1"/>
        <v>0</v>
      </c>
    </row>
    <row r="53" spans="4:9" ht="20" x14ac:dyDescent="0.35">
      <c r="D53" s="38"/>
      <c r="E53" s="133"/>
      <c r="F53" s="133"/>
      <c r="G53" s="134"/>
      <c r="H53" s="27"/>
      <c r="I53" s="179">
        <f t="shared" si="1"/>
        <v>0</v>
      </c>
    </row>
    <row r="54" spans="4:9" ht="20" x14ac:dyDescent="0.35">
      <c r="D54" s="38"/>
      <c r="E54" s="133"/>
      <c r="F54" s="133"/>
      <c r="G54" s="134"/>
      <c r="H54" s="27"/>
      <c r="I54" s="179">
        <f t="shared" si="1"/>
        <v>0</v>
      </c>
    </row>
    <row r="55" spans="4:9" ht="20" x14ac:dyDescent="0.35">
      <c r="D55" s="38"/>
      <c r="E55" s="133"/>
      <c r="F55" s="133"/>
      <c r="G55" s="134"/>
      <c r="H55" s="27"/>
      <c r="I55" s="179">
        <f t="shared" si="1"/>
        <v>0</v>
      </c>
    </row>
    <row r="56" spans="4:9" ht="20" x14ac:dyDescent="0.35">
      <c r="D56" s="38"/>
      <c r="E56" s="133"/>
      <c r="F56" s="133"/>
      <c r="G56" s="134"/>
      <c r="H56" s="27"/>
      <c r="I56" s="179">
        <f t="shared" si="1"/>
        <v>0</v>
      </c>
    </row>
    <row r="57" spans="4:9" ht="20" x14ac:dyDescent="0.35">
      <c r="D57" s="38"/>
      <c r="E57" s="133"/>
      <c r="F57" s="133"/>
      <c r="G57" s="134"/>
      <c r="H57" s="27"/>
      <c r="I57" s="179">
        <f t="shared" si="1"/>
        <v>0</v>
      </c>
    </row>
    <row r="58" spans="4:9" ht="20" x14ac:dyDescent="0.35">
      <c r="D58" s="38"/>
      <c r="E58" s="133"/>
      <c r="F58" s="133"/>
      <c r="G58" s="134"/>
      <c r="H58" s="27"/>
      <c r="I58" s="179">
        <f t="shared" si="1"/>
        <v>0</v>
      </c>
    </row>
    <row r="59" spans="4:9" ht="20" x14ac:dyDescent="0.35">
      <c r="D59" s="38"/>
      <c r="E59" s="133"/>
      <c r="F59" s="133"/>
      <c r="G59" s="134"/>
      <c r="H59" s="27"/>
      <c r="I59" s="179">
        <f t="shared" si="1"/>
        <v>0</v>
      </c>
    </row>
    <row r="60" spans="4:9" ht="20" x14ac:dyDescent="0.35">
      <c r="D60" s="38"/>
      <c r="E60" s="133"/>
      <c r="F60" s="133"/>
      <c r="G60" s="134"/>
      <c r="H60" s="27"/>
      <c r="I60" s="179">
        <f t="shared" si="1"/>
        <v>0</v>
      </c>
    </row>
    <row r="61" spans="4:9" ht="20" x14ac:dyDescent="0.35">
      <c r="D61" s="38"/>
      <c r="E61" s="133"/>
      <c r="F61" s="133"/>
      <c r="G61" s="134"/>
      <c r="H61" s="27"/>
      <c r="I61" s="179">
        <f t="shared" si="1"/>
        <v>0</v>
      </c>
    </row>
    <row r="62" spans="4:9" ht="20" x14ac:dyDescent="0.35">
      <c r="D62" s="38"/>
      <c r="E62" s="133"/>
      <c r="F62" s="133"/>
      <c r="G62" s="134"/>
      <c r="H62" s="27"/>
      <c r="I62" s="179">
        <f t="shared" si="1"/>
        <v>0</v>
      </c>
    </row>
    <row r="63" spans="4:9" ht="20" x14ac:dyDescent="0.35">
      <c r="D63" s="38"/>
      <c r="E63" s="133"/>
      <c r="F63" s="133"/>
      <c r="G63" s="134"/>
      <c r="H63" s="27"/>
      <c r="I63" s="179">
        <f t="shared" si="1"/>
        <v>0</v>
      </c>
    </row>
    <row r="64" spans="4:9" ht="20" x14ac:dyDescent="0.35">
      <c r="D64" s="38"/>
      <c r="E64" s="133"/>
      <c r="F64" s="133"/>
      <c r="G64" s="134"/>
      <c r="H64" s="27"/>
      <c r="I64" s="179">
        <f t="shared" si="1"/>
        <v>0</v>
      </c>
    </row>
    <row r="65" spans="4:9" ht="20" x14ac:dyDescent="0.35">
      <c r="D65" s="38"/>
      <c r="E65" s="133"/>
      <c r="F65" s="133"/>
      <c r="G65" s="134"/>
      <c r="H65" s="27"/>
      <c r="I65" s="179">
        <f t="shared" si="1"/>
        <v>0</v>
      </c>
    </row>
    <row r="66" spans="4:9" ht="20" x14ac:dyDescent="0.35">
      <c r="D66" s="38"/>
      <c r="E66" s="133"/>
      <c r="F66" s="133"/>
      <c r="G66" s="134"/>
      <c r="H66" s="27"/>
      <c r="I66" s="179">
        <f t="shared" si="1"/>
        <v>0</v>
      </c>
    </row>
    <row r="67" spans="4:9" ht="20" x14ac:dyDescent="0.35">
      <c r="D67" s="38"/>
      <c r="E67" s="133"/>
      <c r="F67" s="133"/>
      <c r="G67" s="134"/>
      <c r="H67" s="27"/>
      <c r="I67" s="179">
        <f t="shared" si="1"/>
        <v>0</v>
      </c>
    </row>
    <row r="68" spans="4:9" ht="20" x14ac:dyDescent="0.35">
      <c r="D68" s="38"/>
      <c r="E68" s="133"/>
      <c r="F68" s="133"/>
      <c r="G68" s="134"/>
      <c r="H68" s="27"/>
      <c r="I68" s="179">
        <f t="shared" si="1"/>
        <v>0</v>
      </c>
    </row>
    <row r="69" spans="4:9" ht="20" x14ac:dyDescent="0.35">
      <c r="D69" s="38"/>
      <c r="E69" s="133"/>
      <c r="F69" s="133"/>
      <c r="G69" s="134"/>
      <c r="H69" s="27"/>
      <c r="I69" s="179">
        <f t="shared" si="1"/>
        <v>0</v>
      </c>
    </row>
    <row r="70" spans="4:9" ht="20" x14ac:dyDescent="0.35">
      <c r="D70" s="38"/>
      <c r="E70" s="133"/>
      <c r="F70" s="133"/>
      <c r="G70" s="134"/>
      <c r="H70" s="27"/>
      <c r="I70" s="179">
        <f t="shared" si="1"/>
        <v>0</v>
      </c>
    </row>
    <row r="71" spans="4:9" ht="20" x14ac:dyDescent="0.35">
      <c r="D71" s="38"/>
      <c r="E71" s="133"/>
      <c r="F71" s="133"/>
      <c r="G71" s="134"/>
      <c r="H71" s="27"/>
      <c r="I71" s="179">
        <f t="shared" si="1"/>
        <v>0</v>
      </c>
    </row>
    <row r="72" spans="4:9" ht="20" x14ac:dyDescent="0.35">
      <c r="D72" s="38"/>
      <c r="E72" s="133"/>
      <c r="F72" s="133"/>
      <c r="G72" s="134"/>
      <c r="H72" s="27"/>
      <c r="I72" s="179">
        <f t="shared" si="1"/>
        <v>0</v>
      </c>
    </row>
    <row r="73" spans="4:9" ht="20" x14ac:dyDescent="0.35">
      <c r="D73" s="38"/>
      <c r="E73" s="133"/>
      <c r="F73" s="133"/>
      <c r="G73" s="134"/>
      <c r="H73" s="27"/>
      <c r="I73" s="179">
        <f t="shared" si="1"/>
        <v>0</v>
      </c>
    </row>
    <row r="74" spans="4:9" ht="20" x14ac:dyDescent="0.35">
      <c r="D74" s="38"/>
      <c r="E74" s="133"/>
      <c r="F74" s="133"/>
      <c r="G74" s="134"/>
      <c r="H74" s="27"/>
      <c r="I74" s="179">
        <f t="shared" si="1"/>
        <v>0</v>
      </c>
    </row>
    <row r="75" spans="4:9" ht="20" x14ac:dyDescent="0.35">
      <c r="D75" s="38"/>
      <c r="E75" s="133"/>
      <c r="F75" s="133"/>
      <c r="G75" s="134"/>
      <c r="H75" s="27"/>
      <c r="I75" s="179">
        <f t="shared" si="1"/>
        <v>0</v>
      </c>
    </row>
    <row r="76" spans="4:9" ht="20" x14ac:dyDescent="0.35">
      <c r="D76" s="38"/>
      <c r="E76" s="133"/>
      <c r="F76" s="133"/>
      <c r="G76" s="134"/>
      <c r="H76" s="27"/>
      <c r="I76" s="179">
        <f t="shared" si="1"/>
        <v>0</v>
      </c>
    </row>
    <row r="77" spans="4:9" ht="20" x14ac:dyDescent="0.35">
      <c r="D77" s="38"/>
      <c r="E77" s="133"/>
      <c r="F77" s="133"/>
      <c r="G77" s="134"/>
      <c r="H77" s="27"/>
      <c r="I77" s="179">
        <f t="shared" si="1"/>
        <v>0</v>
      </c>
    </row>
    <row r="78" spans="4:9" ht="20" x14ac:dyDescent="0.35">
      <c r="D78" s="38"/>
      <c r="E78" s="133"/>
      <c r="F78" s="133"/>
      <c r="G78" s="134"/>
      <c r="H78" s="27"/>
      <c r="I78" s="179">
        <f t="shared" si="1"/>
        <v>0</v>
      </c>
    </row>
    <row r="79" spans="4:9" ht="20" x14ac:dyDescent="0.35">
      <c r="D79" s="38"/>
      <c r="E79" s="133"/>
      <c r="F79" s="133"/>
      <c r="G79" s="134"/>
      <c r="H79" s="27"/>
      <c r="I79" s="179">
        <f t="shared" si="1"/>
        <v>0</v>
      </c>
    </row>
    <row r="80" spans="4:9" ht="20" x14ac:dyDescent="0.35">
      <c r="D80" s="38"/>
      <c r="E80" s="133"/>
      <c r="F80" s="133"/>
      <c r="G80" s="134"/>
      <c r="H80" s="27"/>
      <c r="I80" s="179">
        <f t="shared" si="1"/>
        <v>0</v>
      </c>
    </row>
    <row r="81" spans="4:9" ht="20" x14ac:dyDescent="0.35">
      <c r="D81" s="38"/>
      <c r="E81" s="133"/>
      <c r="F81" s="133"/>
      <c r="G81" s="134"/>
      <c r="H81" s="27"/>
      <c r="I81" s="179">
        <f t="shared" si="1"/>
        <v>0</v>
      </c>
    </row>
    <row r="82" spans="4:9" ht="20" x14ac:dyDescent="0.35">
      <c r="D82" s="38"/>
      <c r="E82" s="133"/>
      <c r="F82" s="133"/>
      <c r="G82" s="134"/>
      <c r="H82" s="27"/>
      <c r="I82" s="179">
        <f t="shared" si="1"/>
        <v>0</v>
      </c>
    </row>
    <row r="83" spans="4:9" ht="20" x14ac:dyDescent="0.35">
      <c r="D83" s="38"/>
      <c r="E83" s="133"/>
      <c r="F83" s="133"/>
      <c r="G83" s="134"/>
      <c r="H83" s="27"/>
      <c r="I83" s="179">
        <f t="shared" si="1"/>
        <v>0</v>
      </c>
    </row>
    <row r="84" spans="4:9" ht="20" x14ac:dyDescent="0.35">
      <c r="D84" s="38"/>
      <c r="E84" s="133"/>
      <c r="F84" s="133"/>
      <c r="G84" s="134"/>
      <c r="H84" s="27"/>
      <c r="I84" s="179">
        <f t="shared" si="1"/>
        <v>0</v>
      </c>
    </row>
    <row r="85" spans="4:9" ht="20" x14ac:dyDescent="0.35">
      <c r="D85" s="38"/>
      <c r="E85" s="133"/>
      <c r="F85" s="133"/>
      <c r="G85" s="134"/>
      <c r="H85" s="27"/>
      <c r="I85" s="179">
        <f t="shared" si="1"/>
        <v>0</v>
      </c>
    </row>
    <row r="86" spans="4:9" ht="20" x14ac:dyDescent="0.35">
      <c r="D86" s="38"/>
      <c r="E86" s="133"/>
      <c r="F86" s="133"/>
      <c r="G86" s="134"/>
      <c r="H86" s="27"/>
      <c r="I86" s="179">
        <f t="shared" si="1"/>
        <v>0</v>
      </c>
    </row>
    <row r="87" spans="4:9" ht="20" x14ac:dyDescent="0.35">
      <c r="D87" s="38"/>
      <c r="E87" s="133"/>
      <c r="F87" s="133"/>
      <c r="G87" s="134"/>
      <c r="H87" s="27"/>
      <c r="I87" s="179">
        <f t="shared" si="1"/>
        <v>0</v>
      </c>
    </row>
    <row r="88" spans="4:9" ht="20" x14ac:dyDescent="0.35">
      <c r="D88" s="38"/>
      <c r="E88" s="133"/>
      <c r="F88" s="133"/>
      <c r="G88" s="134"/>
      <c r="H88" s="27"/>
      <c r="I88" s="179">
        <f t="shared" si="1"/>
        <v>0</v>
      </c>
    </row>
    <row r="89" spans="4:9" ht="20" x14ac:dyDescent="0.35">
      <c r="D89" s="38"/>
      <c r="E89" s="133"/>
      <c r="F89" s="133"/>
      <c r="G89" s="134"/>
      <c r="H89" s="27"/>
      <c r="I89" s="179">
        <f t="shared" si="1"/>
        <v>0</v>
      </c>
    </row>
    <row r="90" spans="4:9" ht="20" x14ac:dyDescent="0.35">
      <c r="D90" s="38"/>
      <c r="E90" s="133"/>
      <c r="F90" s="133"/>
      <c r="G90" s="134"/>
      <c r="H90" s="27"/>
      <c r="I90" s="179">
        <f t="shared" si="1"/>
        <v>0</v>
      </c>
    </row>
    <row r="91" spans="4:9" ht="20" x14ac:dyDescent="0.35">
      <c r="D91" s="38"/>
      <c r="E91" s="133"/>
      <c r="F91" s="133"/>
      <c r="G91" s="134"/>
      <c r="H91" s="27"/>
      <c r="I91" s="179">
        <f t="shared" si="1"/>
        <v>0</v>
      </c>
    </row>
    <row r="92" spans="4:9" ht="20" x14ac:dyDescent="0.35">
      <c r="D92" s="38"/>
      <c r="E92" s="133"/>
      <c r="F92" s="133"/>
      <c r="G92" s="134"/>
      <c r="H92" s="27"/>
      <c r="I92" s="179">
        <f t="shared" si="1"/>
        <v>0</v>
      </c>
    </row>
    <row r="93" spans="4:9" ht="20" x14ac:dyDescent="0.35">
      <c r="D93" s="38"/>
      <c r="E93" s="133"/>
      <c r="F93" s="133"/>
      <c r="G93" s="134"/>
      <c r="H93" s="27"/>
      <c r="I93" s="179">
        <f t="shared" si="1"/>
        <v>0</v>
      </c>
    </row>
    <row r="94" spans="4:9" ht="20" x14ac:dyDescent="0.35">
      <c r="D94" s="38"/>
      <c r="E94" s="133"/>
      <c r="F94" s="133"/>
      <c r="G94" s="134"/>
      <c r="H94" s="27"/>
      <c r="I94" s="179">
        <f t="shared" si="1"/>
        <v>0</v>
      </c>
    </row>
    <row r="95" spans="4:9" ht="20" x14ac:dyDescent="0.35">
      <c r="D95" s="38"/>
      <c r="E95" s="133"/>
      <c r="F95" s="133"/>
      <c r="G95" s="134"/>
      <c r="H95" s="27"/>
      <c r="I95" s="179">
        <f t="shared" si="1"/>
        <v>0</v>
      </c>
    </row>
    <row r="96" spans="4:9" ht="20" x14ac:dyDescent="0.35">
      <c r="D96" s="38"/>
      <c r="E96" s="133"/>
      <c r="F96" s="133"/>
      <c r="G96" s="134"/>
      <c r="H96" s="27"/>
      <c r="I96" s="179">
        <f t="shared" si="1"/>
        <v>0</v>
      </c>
    </row>
    <row r="97" spans="4:9" ht="20" x14ac:dyDescent="0.35">
      <c r="D97" s="38"/>
      <c r="E97" s="133"/>
      <c r="F97" s="133"/>
      <c r="G97" s="134"/>
      <c r="H97" s="27"/>
      <c r="I97" s="179">
        <f t="shared" si="1"/>
        <v>0</v>
      </c>
    </row>
    <row r="98" spans="4:9" ht="20" x14ac:dyDescent="0.35">
      <c r="D98" s="38"/>
      <c r="E98" s="133"/>
      <c r="F98" s="133"/>
      <c r="G98" s="134"/>
      <c r="H98" s="27"/>
      <c r="I98" s="179">
        <f t="shared" si="1"/>
        <v>0</v>
      </c>
    </row>
    <row r="99" spans="4:9" ht="20" x14ac:dyDescent="0.35">
      <c r="D99" s="38"/>
      <c r="E99" s="133"/>
      <c r="F99" s="133"/>
      <c r="G99" s="134"/>
      <c r="H99" s="27"/>
      <c r="I99" s="179">
        <f t="shared" si="1"/>
        <v>0</v>
      </c>
    </row>
    <row r="100" spans="4:9" ht="20" x14ac:dyDescent="0.35">
      <c r="D100" s="38"/>
      <c r="E100" s="133"/>
      <c r="F100" s="133"/>
      <c r="G100" s="134"/>
      <c r="H100" s="27"/>
      <c r="I100" s="179">
        <f t="shared" si="1"/>
        <v>0</v>
      </c>
    </row>
    <row r="101" spans="4:9" ht="20" x14ac:dyDescent="0.35">
      <c r="D101" s="38"/>
      <c r="E101" s="133"/>
      <c r="F101" s="133"/>
      <c r="G101" s="134"/>
      <c r="H101" s="27"/>
      <c r="I101" s="179">
        <f t="shared" ref="I101:I109" si="2">IF(H101=0,,IF(H101&gt;10,,11-(H101)))</f>
        <v>0</v>
      </c>
    </row>
    <row r="102" spans="4:9" ht="20" x14ac:dyDescent="0.35">
      <c r="D102" s="38"/>
      <c r="E102" s="133"/>
      <c r="F102" s="133"/>
      <c r="G102" s="134"/>
      <c r="H102" s="27"/>
      <c r="I102" s="179">
        <f t="shared" si="2"/>
        <v>0</v>
      </c>
    </row>
    <row r="103" spans="4:9" ht="20" x14ac:dyDescent="0.35">
      <c r="D103" s="38"/>
      <c r="E103" s="133"/>
      <c r="F103" s="133"/>
      <c r="G103" s="134"/>
      <c r="H103" s="27"/>
      <c r="I103" s="179">
        <f t="shared" si="2"/>
        <v>0</v>
      </c>
    </row>
    <row r="104" spans="4:9" ht="20" x14ac:dyDescent="0.35">
      <c r="D104" s="38"/>
      <c r="E104" s="133"/>
      <c r="F104" s="133"/>
      <c r="G104" s="134"/>
      <c r="H104" s="27"/>
      <c r="I104" s="179">
        <f t="shared" si="2"/>
        <v>0</v>
      </c>
    </row>
    <row r="105" spans="4:9" ht="20" x14ac:dyDescent="0.35">
      <c r="D105" s="38"/>
      <c r="E105" s="133"/>
      <c r="F105" s="133"/>
      <c r="G105" s="134"/>
      <c r="H105" s="27"/>
      <c r="I105" s="179">
        <f t="shared" si="2"/>
        <v>0</v>
      </c>
    </row>
    <row r="106" spans="4:9" ht="20" x14ac:dyDescent="0.35">
      <c r="D106" s="38"/>
      <c r="E106" s="133"/>
      <c r="F106" s="133"/>
      <c r="G106" s="134"/>
      <c r="H106" s="27"/>
      <c r="I106" s="179">
        <f t="shared" si="2"/>
        <v>0</v>
      </c>
    </row>
    <row r="107" spans="4:9" ht="20" x14ac:dyDescent="0.35">
      <c r="D107" s="38"/>
      <c r="E107" s="133"/>
      <c r="F107" s="133"/>
      <c r="G107" s="134"/>
      <c r="H107" s="27"/>
      <c r="I107" s="179">
        <f t="shared" si="2"/>
        <v>0</v>
      </c>
    </row>
    <row r="108" spans="4:9" ht="20" x14ac:dyDescent="0.35">
      <c r="D108" s="38"/>
      <c r="E108" s="133"/>
      <c r="F108" s="133"/>
      <c r="G108" s="134"/>
      <c r="H108" s="27"/>
      <c r="I108" s="179">
        <f t="shared" si="2"/>
        <v>0</v>
      </c>
    </row>
    <row r="109" spans="4:9" ht="20" x14ac:dyDescent="0.35">
      <c r="D109" s="38"/>
      <c r="E109" s="133"/>
      <c r="F109" s="133"/>
      <c r="G109" s="134"/>
      <c r="H109" s="27"/>
      <c r="I109" s="179">
        <f t="shared" si="2"/>
        <v>0</v>
      </c>
    </row>
  </sheetData>
  <sheetProtection selectLockedCells="1" selectUnlockedCells="1"/>
  <autoFilter ref="A2:I3" xr:uid="{00000000-0009-0000-0000-000003000000}">
    <filterColumn colId="7" showButton="0"/>
    <sortState xmlns:xlrd2="http://schemas.microsoft.com/office/spreadsheetml/2017/richdata2" ref="A5:I12">
      <sortCondition ref="D2:D3"/>
    </sortState>
  </autoFilter>
  <sortState xmlns:xlrd2="http://schemas.microsoft.com/office/spreadsheetml/2017/richdata2" ref="A4:I36">
    <sortCondition ref="C4:C36"/>
  </sortState>
  <mergeCells count="7">
    <mergeCell ref="E2:E3"/>
    <mergeCell ref="F2:F3"/>
    <mergeCell ref="G2:G3"/>
    <mergeCell ref="A2:A3"/>
    <mergeCell ref="B2:B3"/>
    <mergeCell ref="C2:C3"/>
    <mergeCell ref="D2:D3"/>
  </mergeCells>
  <conditionalFormatting sqref="H4:I109">
    <cfRule type="cellIs" dxfId="25" priority="1" operator="equal">
      <formula>0</formula>
    </cfRule>
  </conditionalFormatting>
  <pageMargins left="0.23622047244094491" right="0.23622047244094491" top="0.39370078740157483" bottom="0.19685039370078741" header="0.31496062992125984" footer="0.31496062992125984"/>
  <pageSetup paperSize="9" scale="82" fitToHeight="0" orientation="portrait" horizontalDpi="4294967294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68E84-DC30-4C9B-8160-8D91CB5CCF2B}">
  <dimension ref="A1:BK10"/>
  <sheetViews>
    <sheetView zoomScale="25" zoomScaleNormal="25" workbookViewId="0">
      <selection activeCell="AV1" sqref="J1:AV1048576"/>
    </sheetView>
  </sheetViews>
  <sheetFormatPr defaultRowHeight="14.5" x14ac:dyDescent="0.35"/>
  <cols>
    <col min="9" max="9" width="24.08984375" customWidth="1"/>
    <col min="11" max="11" width="25.08984375" customWidth="1"/>
  </cols>
  <sheetData>
    <row r="1" spans="1:63" s="69" customFormat="1" ht="25.9" customHeight="1" x14ac:dyDescent="0.35">
      <c r="A1" s="136">
        <v>1</v>
      </c>
      <c r="B1"/>
      <c r="C1" s="170"/>
      <c r="D1" s="170"/>
      <c r="E1" s="170"/>
      <c r="F1" s="170"/>
      <c r="G1" s="170"/>
      <c r="H1" s="216" t="s">
        <v>423</v>
      </c>
      <c r="I1" s="216"/>
      <c r="J1" s="217"/>
      <c r="K1" s="217"/>
      <c r="L1" s="186"/>
      <c r="M1" s="185"/>
      <c r="N1" s="171"/>
      <c r="O1" s="171"/>
      <c r="P1" s="191"/>
      <c r="Q1" s="191"/>
      <c r="R1" s="190"/>
      <c r="S1" s="191"/>
      <c r="T1" s="189"/>
      <c r="U1" s="171"/>
      <c r="V1" s="171"/>
      <c r="W1" s="189"/>
      <c r="X1" s="171"/>
      <c r="Y1" s="171"/>
      <c r="Z1" s="189"/>
      <c r="AA1" s="171"/>
      <c r="AB1" s="171"/>
      <c r="AC1" s="189"/>
      <c r="AD1" s="171"/>
      <c r="AE1" s="171"/>
      <c r="AF1" s="171"/>
      <c r="AG1" s="171"/>
      <c r="AH1" s="171"/>
      <c r="AI1" s="51"/>
      <c r="AJ1" s="188"/>
      <c r="AK1" s="187" t="s">
        <v>40</v>
      </c>
      <c r="AL1" s="187"/>
      <c r="AM1" s="187"/>
      <c r="AN1" s="94"/>
      <c r="AO1" s="94"/>
      <c r="AP1" s="94"/>
      <c r="AQ1" s="94"/>
      <c r="AR1" s="94"/>
      <c r="AS1" s="94"/>
      <c r="AT1" s="94"/>
      <c r="AU1" s="94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</row>
    <row r="2" spans="1:63" s="69" customFormat="1" ht="28.9" customHeight="1" x14ac:dyDescent="0.35">
      <c r="A2" s="136">
        <v>21</v>
      </c>
      <c r="B2"/>
      <c r="C2" s="170"/>
      <c r="D2" s="170"/>
      <c r="E2" s="170"/>
      <c r="F2" s="173">
        <v>2</v>
      </c>
      <c r="G2" s="170" t="s">
        <v>46</v>
      </c>
      <c r="H2" s="38">
        <v>1</v>
      </c>
      <c r="I2" s="38" t="s">
        <v>403</v>
      </c>
      <c r="J2" s="133" t="s">
        <v>404</v>
      </c>
      <c r="K2" s="133" t="s">
        <v>405</v>
      </c>
      <c r="L2" s="168"/>
      <c r="M2" s="169">
        <f t="shared" ref="M2:M10" si="0">IF(L2=0,,IF(L2&gt;10,,11-(L2)))</f>
        <v>0</v>
      </c>
      <c r="N2" s="168"/>
      <c r="O2" s="169">
        <f t="shared" ref="O2:O10" si="1">IF(N2=0,,IF(N2&gt;10,,11-(N2)))</f>
        <v>0</v>
      </c>
      <c r="P2" s="168"/>
      <c r="Q2" s="169">
        <f t="shared" ref="Q2:Q10" si="2">IF(P2=0,,IF(P2&gt;10,,11-(P2)))</f>
        <v>0</v>
      </c>
      <c r="R2" s="168"/>
      <c r="S2" s="169">
        <f t="shared" ref="S2:S10" si="3">IF(R2=0,,IF(R2&gt;10,,11-(R2)))</f>
        <v>0</v>
      </c>
      <c r="T2" s="30"/>
      <c r="U2" s="168"/>
      <c r="V2" s="169">
        <f t="shared" ref="V2:V10" si="4">IF(U2=0,,IF(U2&gt;10,,11-(U2)))</f>
        <v>0</v>
      </c>
      <c r="W2" s="30"/>
      <c r="X2" s="168"/>
      <c r="Y2" s="169">
        <f t="shared" ref="Y2:Y10" si="5">IF(X2=0,,IF(X2&gt;10,,11-(X2)))</f>
        <v>0</v>
      </c>
      <c r="Z2" s="30"/>
      <c r="AA2" s="168"/>
      <c r="AB2" s="169">
        <f t="shared" ref="AB2:AB10" si="6">IF(AA2=0,,IF(AA2&gt;10,,11-(AA2)))</f>
        <v>0</v>
      </c>
      <c r="AC2" s="30"/>
      <c r="AD2" s="168"/>
      <c r="AE2" s="169">
        <f t="shared" ref="AE2:AE10" si="7">IF(AD2=0,,IF(AD2&gt;10,,11-(AD2)))</f>
        <v>0</v>
      </c>
      <c r="AF2" s="169"/>
      <c r="AG2" s="169"/>
      <c r="AH2" s="169">
        <f t="shared" ref="AH2:AH10" si="8">IF(AG2=0,,IF(AG2&gt;10,,11-(AG2)))</f>
        <v>0</v>
      </c>
      <c r="AI2" s="51"/>
      <c r="AJ2" s="153">
        <f t="shared" ref="AJ2:AJ10" si="9">M2+O2+Q2+V2+Y2+AB2+AE2+S2+AH2</f>
        <v>0</v>
      </c>
      <c r="AK2" s="177"/>
      <c r="AL2" s="153">
        <f t="shared" ref="AL2:AL10" si="10">M2+O2+Q2+V2+Y2+AB2+AE2+S2+AH2</f>
        <v>0</v>
      </c>
      <c r="AM2" s="153">
        <f t="shared" ref="AM2:AM10" si="11">M2+O2+Q2+V2+Y2+AB2+AE2+S2+AH2</f>
        <v>0</v>
      </c>
      <c r="AN2" s="95">
        <f t="shared" ref="AN2:AN10" si="12">L2</f>
        <v>0</v>
      </c>
      <c r="AO2" s="95">
        <f t="shared" ref="AO2:AO10" si="13">N2</f>
        <v>0</v>
      </c>
      <c r="AP2" s="95">
        <f t="shared" ref="AP2:AP10" si="14">P2</f>
        <v>0</v>
      </c>
      <c r="AQ2" s="95">
        <f t="shared" ref="AQ2:AQ10" si="15">R2</f>
        <v>0</v>
      </c>
      <c r="AR2" s="95">
        <f t="shared" ref="AR2:AR10" si="16">U2</f>
        <v>0</v>
      </c>
      <c r="AS2" s="95">
        <f t="shared" ref="AS2:AS10" si="17">X2</f>
        <v>0</v>
      </c>
      <c r="AT2" s="95">
        <f t="shared" ref="AT2:AT10" si="18">AA2</f>
        <v>0</v>
      </c>
      <c r="AU2" s="95">
        <f t="shared" ref="AU2:AU10" si="19">AD2</f>
        <v>0</v>
      </c>
      <c r="AV2" s="95">
        <f t="shared" ref="AV2:AV10" si="20">AG2</f>
        <v>0</v>
      </c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</row>
    <row r="3" spans="1:63" s="69" customFormat="1" ht="28.9" customHeight="1" x14ac:dyDescent="0.35">
      <c r="A3" s="136"/>
      <c r="B3"/>
      <c r="C3" s="170"/>
      <c r="D3" s="170"/>
      <c r="E3" s="170"/>
      <c r="F3" s="173"/>
      <c r="G3" s="170"/>
      <c r="H3" s="38">
        <v>2</v>
      </c>
      <c r="I3" s="38" t="s">
        <v>406</v>
      </c>
      <c r="J3" s="133" t="s">
        <v>407</v>
      </c>
      <c r="K3" s="133" t="s">
        <v>405</v>
      </c>
      <c r="L3" s="168"/>
      <c r="M3" s="169">
        <f t="shared" si="0"/>
        <v>0</v>
      </c>
      <c r="N3" s="168"/>
      <c r="O3" s="169">
        <f t="shared" si="1"/>
        <v>0</v>
      </c>
      <c r="P3" s="168"/>
      <c r="Q3" s="169">
        <f t="shared" si="2"/>
        <v>0</v>
      </c>
      <c r="R3" s="168"/>
      <c r="S3" s="169">
        <f t="shared" si="3"/>
        <v>0</v>
      </c>
      <c r="T3" s="30"/>
      <c r="U3" s="168"/>
      <c r="V3" s="169">
        <f t="shared" si="4"/>
        <v>0</v>
      </c>
      <c r="W3" s="30"/>
      <c r="X3" s="168"/>
      <c r="Y3" s="169">
        <f t="shared" si="5"/>
        <v>0</v>
      </c>
      <c r="Z3" s="30"/>
      <c r="AA3" s="168"/>
      <c r="AB3" s="169">
        <f t="shared" si="6"/>
        <v>0</v>
      </c>
      <c r="AC3" s="30"/>
      <c r="AD3" s="168"/>
      <c r="AE3" s="169">
        <f t="shared" si="7"/>
        <v>0</v>
      </c>
      <c r="AF3" s="169"/>
      <c r="AG3" s="169"/>
      <c r="AH3" s="169">
        <f t="shared" si="8"/>
        <v>0</v>
      </c>
      <c r="AI3" s="51"/>
      <c r="AJ3" s="153">
        <f t="shared" si="9"/>
        <v>0</v>
      </c>
      <c r="AK3" s="177"/>
      <c r="AL3" s="153">
        <f t="shared" si="10"/>
        <v>0</v>
      </c>
      <c r="AM3" s="153">
        <f t="shared" si="11"/>
        <v>0</v>
      </c>
      <c r="AN3" s="95">
        <f t="shared" si="12"/>
        <v>0</v>
      </c>
      <c r="AO3" s="95">
        <f t="shared" si="13"/>
        <v>0</v>
      </c>
      <c r="AP3" s="95">
        <f t="shared" si="14"/>
        <v>0</v>
      </c>
      <c r="AQ3" s="95">
        <f t="shared" si="15"/>
        <v>0</v>
      </c>
      <c r="AR3" s="95">
        <f t="shared" si="16"/>
        <v>0</v>
      </c>
      <c r="AS3" s="95">
        <f t="shared" si="17"/>
        <v>0</v>
      </c>
      <c r="AT3" s="95">
        <f t="shared" si="18"/>
        <v>0</v>
      </c>
      <c r="AU3" s="95">
        <f t="shared" si="19"/>
        <v>0</v>
      </c>
      <c r="AV3" s="95">
        <f t="shared" si="20"/>
        <v>0</v>
      </c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</row>
    <row r="4" spans="1:63" s="69" customFormat="1" ht="28.9" customHeight="1" x14ac:dyDescent="0.35">
      <c r="A4" s="136"/>
      <c r="B4"/>
      <c r="C4" s="170"/>
      <c r="D4" s="170"/>
      <c r="E4" s="170"/>
      <c r="F4" s="173"/>
      <c r="G4" s="170"/>
      <c r="H4" s="38">
        <v>3</v>
      </c>
      <c r="I4" s="38" t="s">
        <v>408</v>
      </c>
      <c r="J4" s="133" t="s">
        <v>409</v>
      </c>
      <c r="K4" s="133" t="s">
        <v>66</v>
      </c>
      <c r="L4" s="168"/>
      <c r="M4" s="169">
        <f t="shared" si="0"/>
        <v>0</v>
      </c>
      <c r="N4" s="168"/>
      <c r="O4" s="169">
        <f t="shared" si="1"/>
        <v>0</v>
      </c>
      <c r="P4" s="168"/>
      <c r="Q4" s="169">
        <f t="shared" si="2"/>
        <v>0</v>
      </c>
      <c r="R4" s="168"/>
      <c r="S4" s="169">
        <f t="shared" si="3"/>
        <v>0</v>
      </c>
      <c r="T4" s="30"/>
      <c r="U4" s="168"/>
      <c r="V4" s="169">
        <f t="shared" si="4"/>
        <v>0</v>
      </c>
      <c r="W4" s="30"/>
      <c r="X4" s="168"/>
      <c r="Y4" s="169">
        <f t="shared" si="5"/>
        <v>0</v>
      </c>
      <c r="Z4" s="30"/>
      <c r="AA4" s="168"/>
      <c r="AB4" s="169">
        <f t="shared" si="6"/>
        <v>0</v>
      </c>
      <c r="AC4" s="30"/>
      <c r="AD4" s="168"/>
      <c r="AE4" s="169">
        <f t="shared" si="7"/>
        <v>0</v>
      </c>
      <c r="AF4" s="169"/>
      <c r="AG4" s="169"/>
      <c r="AH4" s="169">
        <f t="shared" si="8"/>
        <v>0</v>
      </c>
      <c r="AI4" s="51"/>
      <c r="AJ4" s="153">
        <f t="shared" si="9"/>
        <v>0</v>
      </c>
      <c r="AK4" s="177"/>
      <c r="AL4" s="153">
        <f t="shared" si="10"/>
        <v>0</v>
      </c>
      <c r="AM4" s="153">
        <f t="shared" si="11"/>
        <v>0</v>
      </c>
      <c r="AN4" s="95">
        <f t="shared" si="12"/>
        <v>0</v>
      </c>
      <c r="AO4" s="95">
        <f t="shared" si="13"/>
        <v>0</v>
      </c>
      <c r="AP4" s="95">
        <f t="shared" si="14"/>
        <v>0</v>
      </c>
      <c r="AQ4" s="95">
        <f t="shared" si="15"/>
        <v>0</v>
      </c>
      <c r="AR4" s="95">
        <f t="shared" si="16"/>
        <v>0</v>
      </c>
      <c r="AS4" s="95">
        <f t="shared" si="17"/>
        <v>0</v>
      </c>
      <c r="AT4" s="95">
        <f t="shared" si="18"/>
        <v>0</v>
      </c>
      <c r="AU4" s="95">
        <f t="shared" si="19"/>
        <v>0</v>
      </c>
      <c r="AV4" s="95">
        <f t="shared" si="20"/>
        <v>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</row>
    <row r="5" spans="1:63" s="69" customFormat="1" ht="28.9" customHeight="1" x14ac:dyDescent="0.35">
      <c r="A5" s="136">
        <v>21</v>
      </c>
      <c r="B5"/>
      <c r="C5" s="170"/>
      <c r="D5" s="170"/>
      <c r="E5" s="170"/>
      <c r="F5" s="173">
        <v>2</v>
      </c>
      <c r="G5" s="170" t="s">
        <v>46</v>
      </c>
      <c r="H5" s="38">
        <v>4</v>
      </c>
      <c r="I5" s="38" t="s">
        <v>410</v>
      </c>
      <c r="J5" s="133" t="s">
        <v>411</v>
      </c>
      <c r="K5" s="133" t="s">
        <v>43</v>
      </c>
      <c r="L5" s="168"/>
      <c r="M5" s="169">
        <f t="shared" si="0"/>
        <v>0</v>
      </c>
      <c r="N5" s="168"/>
      <c r="O5" s="169">
        <f t="shared" si="1"/>
        <v>0</v>
      </c>
      <c r="P5" s="168"/>
      <c r="Q5" s="169">
        <f t="shared" si="2"/>
        <v>0</v>
      </c>
      <c r="R5" s="168"/>
      <c r="S5" s="169">
        <f t="shared" si="3"/>
        <v>0</v>
      </c>
      <c r="T5" s="30"/>
      <c r="U5" s="168"/>
      <c r="V5" s="169">
        <f t="shared" si="4"/>
        <v>0</v>
      </c>
      <c r="W5" s="30"/>
      <c r="X5" s="168"/>
      <c r="Y5" s="169">
        <f t="shared" si="5"/>
        <v>0</v>
      </c>
      <c r="Z5" s="30"/>
      <c r="AA5" s="168"/>
      <c r="AB5" s="169">
        <f t="shared" si="6"/>
        <v>0</v>
      </c>
      <c r="AC5" s="30"/>
      <c r="AD5" s="168"/>
      <c r="AE5" s="169">
        <f t="shared" si="7"/>
        <v>0</v>
      </c>
      <c r="AF5" s="169"/>
      <c r="AG5" s="169"/>
      <c r="AH5" s="169">
        <f t="shared" si="8"/>
        <v>0</v>
      </c>
      <c r="AI5" s="51"/>
      <c r="AJ5" s="153">
        <f t="shared" si="9"/>
        <v>0</v>
      </c>
      <c r="AK5" s="177"/>
      <c r="AL5" s="153">
        <f t="shared" si="10"/>
        <v>0</v>
      </c>
      <c r="AM5" s="153">
        <f t="shared" si="11"/>
        <v>0</v>
      </c>
      <c r="AN5" s="95">
        <f t="shared" si="12"/>
        <v>0</v>
      </c>
      <c r="AO5" s="95">
        <f t="shared" si="13"/>
        <v>0</v>
      </c>
      <c r="AP5" s="95">
        <f t="shared" si="14"/>
        <v>0</v>
      </c>
      <c r="AQ5" s="95">
        <f t="shared" si="15"/>
        <v>0</v>
      </c>
      <c r="AR5" s="95">
        <f t="shared" si="16"/>
        <v>0</v>
      </c>
      <c r="AS5" s="95">
        <f t="shared" si="17"/>
        <v>0</v>
      </c>
      <c r="AT5" s="95">
        <f t="shared" si="18"/>
        <v>0</v>
      </c>
      <c r="AU5" s="95">
        <f t="shared" si="19"/>
        <v>0</v>
      </c>
      <c r="AV5" s="95">
        <f t="shared" si="20"/>
        <v>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</row>
    <row r="6" spans="1:63" s="69" customFormat="1" ht="28.9" customHeight="1" x14ac:dyDescent="0.35">
      <c r="A6" s="136"/>
      <c r="B6"/>
      <c r="C6" s="170"/>
      <c r="D6" s="170"/>
      <c r="E6" s="170"/>
      <c r="F6" s="173"/>
      <c r="G6" s="170"/>
      <c r="H6" s="38">
        <v>5</v>
      </c>
      <c r="I6" s="38" t="s">
        <v>412</v>
      </c>
      <c r="J6" s="133" t="s">
        <v>413</v>
      </c>
      <c r="K6" s="133" t="s">
        <v>414</v>
      </c>
      <c r="L6" s="168"/>
      <c r="M6" s="169">
        <f t="shared" si="0"/>
        <v>0</v>
      </c>
      <c r="N6" s="168"/>
      <c r="O6" s="169">
        <f t="shared" si="1"/>
        <v>0</v>
      </c>
      <c r="P6" s="168"/>
      <c r="Q6" s="169">
        <f t="shared" si="2"/>
        <v>0</v>
      </c>
      <c r="R6" s="168"/>
      <c r="S6" s="169">
        <f t="shared" si="3"/>
        <v>0</v>
      </c>
      <c r="T6" s="30"/>
      <c r="U6" s="168"/>
      <c r="V6" s="169">
        <f t="shared" si="4"/>
        <v>0</v>
      </c>
      <c r="W6" s="30"/>
      <c r="X6" s="168"/>
      <c r="Y6" s="169">
        <f t="shared" si="5"/>
        <v>0</v>
      </c>
      <c r="Z6" s="30"/>
      <c r="AA6" s="168"/>
      <c r="AB6" s="169">
        <f t="shared" si="6"/>
        <v>0</v>
      </c>
      <c r="AC6" s="30"/>
      <c r="AD6" s="168"/>
      <c r="AE6" s="169">
        <f t="shared" si="7"/>
        <v>0</v>
      </c>
      <c r="AF6" s="169"/>
      <c r="AG6" s="169"/>
      <c r="AH6" s="169">
        <f t="shared" si="8"/>
        <v>0</v>
      </c>
      <c r="AI6" s="51"/>
      <c r="AJ6" s="153">
        <f t="shared" si="9"/>
        <v>0</v>
      </c>
      <c r="AK6" s="177"/>
      <c r="AL6" s="153">
        <f t="shared" si="10"/>
        <v>0</v>
      </c>
      <c r="AM6" s="153">
        <f t="shared" si="11"/>
        <v>0</v>
      </c>
      <c r="AN6" s="95">
        <f t="shared" si="12"/>
        <v>0</v>
      </c>
      <c r="AO6" s="95">
        <f t="shared" si="13"/>
        <v>0</v>
      </c>
      <c r="AP6" s="95">
        <f t="shared" si="14"/>
        <v>0</v>
      </c>
      <c r="AQ6" s="95">
        <f t="shared" si="15"/>
        <v>0</v>
      </c>
      <c r="AR6" s="95">
        <f t="shared" si="16"/>
        <v>0</v>
      </c>
      <c r="AS6" s="95">
        <f t="shared" si="17"/>
        <v>0</v>
      </c>
      <c r="AT6" s="95">
        <f t="shared" si="18"/>
        <v>0</v>
      </c>
      <c r="AU6" s="95">
        <f t="shared" si="19"/>
        <v>0</v>
      </c>
      <c r="AV6" s="95">
        <f t="shared" si="20"/>
        <v>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</row>
    <row r="7" spans="1:63" s="69" customFormat="1" ht="28.9" customHeight="1" x14ac:dyDescent="0.35">
      <c r="A7" s="136"/>
      <c r="B7"/>
      <c r="C7" s="170"/>
      <c r="D7" s="170"/>
      <c r="E7" s="170"/>
      <c r="F7" s="173"/>
      <c r="G7" s="170"/>
      <c r="H7" s="38">
        <v>6</v>
      </c>
      <c r="I7" s="38" t="s">
        <v>415</v>
      </c>
      <c r="J7" s="133" t="s">
        <v>416</v>
      </c>
      <c r="K7" s="133" t="s">
        <v>66</v>
      </c>
      <c r="L7" s="168"/>
      <c r="M7" s="169">
        <f t="shared" si="0"/>
        <v>0</v>
      </c>
      <c r="N7" s="168"/>
      <c r="O7" s="169">
        <f t="shared" si="1"/>
        <v>0</v>
      </c>
      <c r="P7" s="168"/>
      <c r="Q7" s="169">
        <f t="shared" si="2"/>
        <v>0</v>
      </c>
      <c r="R7" s="168"/>
      <c r="S7" s="169">
        <f t="shared" si="3"/>
        <v>0</v>
      </c>
      <c r="T7" s="30"/>
      <c r="U7" s="168"/>
      <c r="V7" s="169">
        <f t="shared" si="4"/>
        <v>0</v>
      </c>
      <c r="W7" s="30"/>
      <c r="X7" s="168"/>
      <c r="Y7" s="169">
        <f t="shared" si="5"/>
        <v>0</v>
      </c>
      <c r="Z7" s="30"/>
      <c r="AA7" s="168"/>
      <c r="AB7" s="169">
        <f t="shared" si="6"/>
        <v>0</v>
      </c>
      <c r="AC7" s="30"/>
      <c r="AD7" s="168"/>
      <c r="AE7" s="169">
        <f t="shared" si="7"/>
        <v>0</v>
      </c>
      <c r="AF7" s="169"/>
      <c r="AG7" s="169"/>
      <c r="AH7" s="169">
        <f t="shared" si="8"/>
        <v>0</v>
      </c>
      <c r="AI7" s="51"/>
      <c r="AJ7" s="153">
        <f t="shared" si="9"/>
        <v>0</v>
      </c>
      <c r="AK7" s="177"/>
      <c r="AL7" s="153">
        <f t="shared" si="10"/>
        <v>0</v>
      </c>
      <c r="AM7" s="153">
        <f t="shared" si="11"/>
        <v>0</v>
      </c>
      <c r="AN7" s="95">
        <f t="shared" si="12"/>
        <v>0</v>
      </c>
      <c r="AO7" s="95">
        <f t="shared" si="13"/>
        <v>0</v>
      </c>
      <c r="AP7" s="95">
        <f t="shared" si="14"/>
        <v>0</v>
      </c>
      <c r="AQ7" s="95">
        <f t="shared" si="15"/>
        <v>0</v>
      </c>
      <c r="AR7" s="95">
        <f t="shared" si="16"/>
        <v>0</v>
      </c>
      <c r="AS7" s="95">
        <f t="shared" si="17"/>
        <v>0</v>
      </c>
      <c r="AT7" s="95">
        <f t="shared" si="18"/>
        <v>0</v>
      </c>
      <c r="AU7" s="95">
        <f t="shared" si="19"/>
        <v>0</v>
      </c>
      <c r="AV7" s="95">
        <f t="shared" si="20"/>
        <v>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</row>
    <row r="8" spans="1:63" s="69" customFormat="1" ht="28.9" customHeight="1" x14ac:dyDescent="0.35">
      <c r="A8" s="136">
        <v>21</v>
      </c>
      <c r="B8"/>
      <c r="C8" s="170"/>
      <c r="D8" s="170"/>
      <c r="E8" s="170"/>
      <c r="F8" s="173">
        <v>2</v>
      </c>
      <c r="G8" s="170" t="s">
        <v>46</v>
      </c>
      <c r="H8" s="38">
        <v>7</v>
      </c>
      <c r="I8" s="38" t="s">
        <v>417</v>
      </c>
      <c r="J8" s="133" t="s">
        <v>418</v>
      </c>
      <c r="K8" s="133" t="s">
        <v>65</v>
      </c>
      <c r="L8" s="168"/>
      <c r="M8" s="169">
        <f t="shared" si="0"/>
        <v>0</v>
      </c>
      <c r="N8" s="168"/>
      <c r="O8" s="169">
        <f t="shared" si="1"/>
        <v>0</v>
      </c>
      <c r="P8" s="168"/>
      <c r="Q8" s="169">
        <f t="shared" si="2"/>
        <v>0</v>
      </c>
      <c r="R8" s="168"/>
      <c r="S8" s="169">
        <f t="shared" si="3"/>
        <v>0</v>
      </c>
      <c r="T8" s="30"/>
      <c r="U8" s="168"/>
      <c r="V8" s="169">
        <f t="shared" si="4"/>
        <v>0</v>
      </c>
      <c r="W8" s="30"/>
      <c r="X8" s="168"/>
      <c r="Y8" s="169">
        <f t="shared" si="5"/>
        <v>0</v>
      </c>
      <c r="Z8" s="30"/>
      <c r="AA8" s="168"/>
      <c r="AB8" s="169">
        <f t="shared" si="6"/>
        <v>0</v>
      </c>
      <c r="AC8" s="30"/>
      <c r="AD8" s="168"/>
      <c r="AE8" s="169">
        <f t="shared" si="7"/>
        <v>0</v>
      </c>
      <c r="AF8" s="169"/>
      <c r="AG8" s="169"/>
      <c r="AH8" s="169">
        <f t="shared" si="8"/>
        <v>0</v>
      </c>
      <c r="AI8" s="51"/>
      <c r="AJ8" s="153">
        <f t="shared" si="9"/>
        <v>0</v>
      </c>
      <c r="AK8" s="177"/>
      <c r="AL8" s="153">
        <f t="shared" si="10"/>
        <v>0</v>
      </c>
      <c r="AM8" s="153">
        <f t="shared" si="11"/>
        <v>0</v>
      </c>
      <c r="AN8" s="95">
        <f t="shared" si="12"/>
        <v>0</v>
      </c>
      <c r="AO8" s="95">
        <f t="shared" si="13"/>
        <v>0</v>
      </c>
      <c r="AP8" s="95">
        <f t="shared" si="14"/>
        <v>0</v>
      </c>
      <c r="AQ8" s="95">
        <f t="shared" si="15"/>
        <v>0</v>
      </c>
      <c r="AR8" s="95">
        <f t="shared" si="16"/>
        <v>0</v>
      </c>
      <c r="AS8" s="95">
        <f t="shared" si="17"/>
        <v>0</v>
      </c>
      <c r="AT8" s="95">
        <f t="shared" si="18"/>
        <v>0</v>
      </c>
      <c r="AU8" s="95">
        <f t="shared" si="19"/>
        <v>0</v>
      </c>
      <c r="AV8" s="95">
        <f t="shared" si="20"/>
        <v>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</row>
    <row r="9" spans="1:63" s="69" customFormat="1" ht="28.9" customHeight="1" x14ac:dyDescent="0.35">
      <c r="A9" s="136"/>
      <c r="B9"/>
      <c r="C9" s="170"/>
      <c r="D9" s="170"/>
      <c r="E9" s="170"/>
      <c r="F9" s="173"/>
      <c r="G9" s="170"/>
      <c r="H9" s="38">
        <v>8</v>
      </c>
      <c r="I9" s="38" t="s">
        <v>419</v>
      </c>
      <c r="J9" s="133" t="s">
        <v>420</v>
      </c>
      <c r="K9" s="133" t="s">
        <v>66</v>
      </c>
      <c r="L9" s="168"/>
      <c r="M9" s="169">
        <f t="shared" si="0"/>
        <v>0</v>
      </c>
      <c r="N9" s="168"/>
      <c r="O9" s="169">
        <f t="shared" si="1"/>
        <v>0</v>
      </c>
      <c r="P9" s="168"/>
      <c r="Q9" s="169">
        <f t="shared" si="2"/>
        <v>0</v>
      </c>
      <c r="R9" s="168"/>
      <c r="S9" s="169">
        <f t="shared" si="3"/>
        <v>0</v>
      </c>
      <c r="T9" s="30"/>
      <c r="U9" s="168"/>
      <c r="V9" s="169">
        <f t="shared" si="4"/>
        <v>0</v>
      </c>
      <c r="W9" s="30"/>
      <c r="X9" s="168"/>
      <c r="Y9" s="169">
        <f t="shared" si="5"/>
        <v>0</v>
      </c>
      <c r="Z9" s="30"/>
      <c r="AA9" s="168"/>
      <c r="AB9" s="169">
        <f t="shared" si="6"/>
        <v>0</v>
      </c>
      <c r="AC9" s="30"/>
      <c r="AD9" s="168"/>
      <c r="AE9" s="169">
        <f t="shared" si="7"/>
        <v>0</v>
      </c>
      <c r="AF9" s="169"/>
      <c r="AG9" s="169"/>
      <c r="AH9" s="169">
        <f t="shared" si="8"/>
        <v>0</v>
      </c>
      <c r="AI9" s="51"/>
      <c r="AJ9" s="153">
        <f t="shared" si="9"/>
        <v>0</v>
      </c>
      <c r="AK9" s="177"/>
      <c r="AL9" s="153">
        <f t="shared" si="10"/>
        <v>0</v>
      </c>
      <c r="AM9" s="153">
        <f t="shared" si="11"/>
        <v>0</v>
      </c>
      <c r="AN9" s="95">
        <f t="shared" si="12"/>
        <v>0</v>
      </c>
      <c r="AO9" s="95">
        <f t="shared" si="13"/>
        <v>0</v>
      </c>
      <c r="AP9" s="95">
        <f t="shared" si="14"/>
        <v>0</v>
      </c>
      <c r="AQ9" s="95">
        <f t="shared" si="15"/>
        <v>0</v>
      </c>
      <c r="AR9" s="95">
        <f t="shared" si="16"/>
        <v>0</v>
      </c>
      <c r="AS9" s="95">
        <f t="shared" si="17"/>
        <v>0</v>
      </c>
      <c r="AT9" s="95">
        <f t="shared" si="18"/>
        <v>0</v>
      </c>
      <c r="AU9" s="95">
        <f t="shared" si="19"/>
        <v>0</v>
      </c>
      <c r="AV9" s="95">
        <f t="shared" si="20"/>
        <v>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</row>
    <row r="10" spans="1:63" s="69" customFormat="1" ht="28.9" customHeight="1" x14ac:dyDescent="0.35">
      <c r="A10" s="136"/>
      <c r="B10"/>
      <c r="C10" s="170"/>
      <c r="D10" s="170"/>
      <c r="E10" s="170"/>
      <c r="F10" s="173"/>
      <c r="G10" s="170"/>
      <c r="H10" s="38">
        <v>9</v>
      </c>
      <c r="I10" s="38" t="s">
        <v>421</v>
      </c>
      <c r="J10" s="133" t="s">
        <v>422</v>
      </c>
      <c r="K10" s="133" t="s">
        <v>66</v>
      </c>
      <c r="L10" s="168"/>
      <c r="M10" s="169">
        <f t="shared" si="0"/>
        <v>0</v>
      </c>
      <c r="N10" s="168"/>
      <c r="O10" s="169">
        <f t="shared" si="1"/>
        <v>0</v>
      </c>
      <c r="P10" s="168"/>
      <c r="Q10" s="169">
        <f t="shared" si="2"/>
        <v>0</v>
      </c>
      <c r="R10" s="168"/>
      <c r="S10" s="169">
        <f t="shared" si="3"/>
        <v>0</v>
      </c>
      <c r="T10" s="30"/>
      <c r="U10" s="168"/>
      <c r="V10" s="169">
        <f t="shared" si="4"/>
        <v>0</v>
      </c>
      <c r="W10" s="30"/>
      <c r="X10" s="168"/>
      <c r="Y10" s="169">
        <f t="shared" si="5"/>
        <v>0</v>
      </c>
      <c r="Z10" s="30"/>
      <c r="AA10" s="168"/>
      <c r="AB10" s="169">
        <f t="shared" si="6"/>
        <v>0</v>
      </c>
      <c r="AC10" s="30"/>
      <c r="AD10" s="168"/>
      <c r="AE10" s="169">
        <f t="shared" si="7"/>
        <v>0</v>
      </c>
      <c r="AF10" s="169"/>
      <c r="AG10" s="169"/>
      <c r="AH10" s="169">
        <f t="shared" si="8"/>
        <v>0</v>
      </c>
      <c r="AI10" s="51"/>
      <c r="AJ10" s="153">
        <f t="shared" si="9"/>
        <v>0</v>
      </c>
      <c r="AK10" s="177"/>
      <c r="AL10" s="153">
        <f t="shared" si="10"/>
        <v>0</v>
      </c>
      <c r="AM10" s="153">
        <f t="shared" si="11"/>
        <v>0</v>
      </c>
      <c r="AN10" s="95">
        <f t="shared" si="12"/>
        <v>0</v>
      </c>
      <c r="AO10" s="95">
        <f t="shared" si="13"/>
        <v>0</v>
      </c>
      <c r="AP10" s="95">
        <f t="shared" si="14"/>
        <v>0</v>
      </c>
      <c r="AQ10" s="95">
        <f t="shared" si="15"/>
        <v>0</v>
      </c>
      <c r="AR10" s="95">
        <f t="shared" si="16"/>
        <v>0</v>
      </c>
      <c r="AS10" s="95">
        <f t="shared" si="17"/>
        <v>0</v>
      </c>
      <c r="AT10" s="95">
        <f t="shared" si="18"/>
        <v>0</v>
      </c>
      <c r="AU10" s="95">
        <f t="shared" si="19"/>
        <v>0</v>
      </c>
      <c r="AV10" s="95">
        <f t="shared" si="20"/>
        <v>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</row>
  </sheetData>
  <conditionalFormatting sqref="C2:C10">
    <cfRule type="cellIs" dxfId="24" priority="1" operator="equal">
      <formula>"great10"</formula>
    </cfRule>
    <cfRule type="cellIs" dxfId="23" priority="2" operator="equal">
      <formula>"less10"</formula>
    </cfRule>
  </conditionalFormatting>
  <conditionalFormatting sqref="D1:E10">
    <cfRule type="cellIs" dxfId="22" priority="5" operator="equal">
      <formula>"yes"</formula>
    </cfRule>
    <cfRule type="cellIs" dxfId="21" priority="6" operator="equal">
      <formula>"no"</formula>
    </cfRule>
  </conditionalFormatting>
  <conditionalFormatting sqref="H1:I7">
    <cfRule type="duplicateValues" dxfId="20" priority="13"/>
  </conditionalFormatting>
  <conditionalFormatting sqref="H8:I10">
    <cfRule type="duplicateValues" dxfId="19" priority="3"/>
  </conditionalFormatting>
  <conditionalFormatting sqref="L1:AH10">
    <cfRule type="cellIs" dxfId="18" priority="4" operator="equal">
      <formula>0</formula>
    </cfRule>
  </conditionalFormatting>
  <conditionalFormatting sqref="AN1:AU1 AN2:AV10">
    <cfRule type="cellIs" dxfId="17" priority="18" operator="equal">
      <formula>1</formula>
    </cfRule>
  </conditionalFormatting>
  <conditionalFormatting sqref="AN1:AU10">
    <cfRule type="cellIs" dxfId="16" priority="14" operator="equal">
      <formula>0</formula>
    </cfRule>
    <cfRule type="cellIs" dxfId="15" priority="15" operator="equal">
      <formula>"dnc"</formula>
    </cfRule>
    <cfRule type="cellIs" dxfId="14" priority="16" operator="equal">
      <formula>3</formula>
    </cfRule>
    <cfRule type="cellIs" dxfId="13" priority="17" operator="equal">
      <formula>2</formula>
    </cfRule>
  </conditionalFormatting>
  <conditionalFormatting sqref="AN2:AV10">
    <cfRule type="cellIs" dxfId="12" priority="7" operator="equal">
      <formula>4</formula>
    </cfRule>
    <cfRule type="cellIs" dxfId="11" priority="8" operator="equal">
      <formula>0</formula>
    </cfRule>
    <cfRule type="cellIs" dxfId="10" priority="9" operator="equal">
      <formula>"dnc"</formula>
    </cfRule>
    <cfRule type="cellIs" dxfId="9" priority="10" operator="equal">
      <formula>3</formula>
    </cfRule>
    <cfRule type="cellIs" dxfId="8" priority="11" operator="equal">
      <formula>2</formula>
    </cfRule>
    <cfRule type="cellIs" dxfId="7" priority="12" operator="equal">
      <formula>1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N109"/>
  <sheetViews>
    <sheetView zoomScaleNormal="100" zoomScaleSheetLayoutView="90" workbookViewId="0">
      <pane ySplit="1" topLeftCell="A71" activePane="bottomLeft" state="frozen"/>
      <selection activeCell="C58" sqref="C58"/>
      <selection pane="bottomLeft" activeCell="C11" sqref="C11"/>
    </sheetView>
  </sheetViews>
  <sheetFormatPr defaultColWidth="9.26953125" defaultRowHeight="14.5" x14ac:dyDescent="0.35"/>
  <cols>
    <col min="1" max="1" width="4.7265625" bestFit="1" customWidth="1"/>
    <col min="2" max="2" width="12.7265625" bestFit="1" customWidth="1"/>
    <col min="3" max="3" width="21.26953125" style="124" bestFit="1" customWidth="1"/>
    <col min="4" max="4" width="6.7265625" customWidth="1"/>
    <col min="5" max="5" width="9.7265625" style="125" bestFit="1" customWidth="1"/>
    <col min="6" max="6" width="6" customWidth="1"/>
    <col min="7" max="7" width="16.7265625" customWidth="1"/>
    <col min="8" max="8" width="7.54296875" customWidth="1"/>
    <col min="9" max="9" width="23.453125" bestFit="1" customWidth="1"/>
    <col min="10" max="10" width="24.7265625" bestFit="1" customWidth="1"/>
    <col min="11" max="11" width="15.26953125" bestFit="1" customWidth="1"/>
  </cols>
  <sheetData>
    <row r="1" spans="1:14" ht="15.5" x14ac:dyDescent="0.35">
      <c r="A1" s="146" t="s">
        <v>35</v>
      </c>
      <c r="B1" s="146" t="s">
        <v>114</v>
      </c>
      <c r="C1" s="147" t="s">
        <v>115</v>
      </c>
      <c r="D1" s="146" t="s">
        <v>116</v>
      </c>
      <c r="E1" s="148" t="s">
        <v>91</v>
      </c>
      <c r="F1" s="146" t="s">
        <v>117</v>
      </c>
      <c r="G1" s="149" t="s">
        <v>17</v>
      </c>
      <c r="H1" s="150" t="s">
        <v>118</v>
      </c>
      <c r="I1" s="151" t="s">
        <v>19</v>
      </c>
      <c r="J1" s="151" t="s">
        <v>20</v>
      </c>
      <c r="K1" s="151" t="s">
        <v>21</v>
      </c>
      <c r="L1" s="131"/>
    </row>
    <row r="2" spans="1:14" ht="15.5" x14ac:dyDescent="0.35">
      <c r="A2" s="135">
        <v>1</v>
      </c>
      <c r="B2" s="130" t="s">
        <v>119</v>
      </c>
      <c r="C2" s="132"/>
      <c r="D2" s="130"/>
      <c r="E2" s="130" t="s">
        <v>41</v>
      </c>
      <c r="F2" s="114"/>
      <c r="G2" s="142" t="s">
        <v>42</v>
      </c>
      <c r="H2" s="143">
        <v>1</v>
      </c>
      <c r="I2" s="142" t="s">
        <v>120</v>
      </c>
      <c r="J2" s="142" t="s">
        <v>121</v>
      </c>
      <c r="K2" s="142" t="s">
        <v>122</v>
      </c>
      <c r="L2" s="131"/>
      <c r="M2" t="s">
        <v>123</v>
      </c>
      <c r="N2" t="s">
        <v>124</v>
      </c>
    </row>
    <row r="3" spans="1:14" ht="15.5" x14ac:dyDescent="0.35">
      <c r="A3" s="135">
        <v>108</v>
      </c>
      <c r="B3" s="130" t="s">
        <v>119</v>
      </c>
      <c r="C3" s="159" t="s">
        <v>125</v>
      </c>
      <c r="D3" s="130"/>
      <c r="E3" s="130"/>
      <c r="F3" s="114"/>
      <c r="G3" s="142" t="s">
        <v>46</v>
      </c>
      <c r="H3" s="143">
        <v>21</v>
      </c>
      <c r="I3" s="142" t="s">
        <v>126</v>
      </c>
      <c r="J3" s="142" t="s">
        <v>127</v>
      </c>
      <c r="K3" s="144" t="s">
        <v>123</v>
      </c>
      <c r="L3" s="131"/>
      <c r="M3" t="s">
        <v>72</v>
      </c>
      <c r="N3" t="s">
        <v>124</v>
      </c>
    </row>
    <row r="4" spans="1:14" ht="15.5" x14ac:dyDescent="0.35">
      <c r="A4" s="135">
        <v>37</v>
      </c>
      <c r="B4" s="130" t="s">
        <v>119</v>
      </c>
      <c r="C4" s="132"/>
      <c r="D4" s="130"/>
      <c r="E4" s="130" t="s">
        <v>41</v>
      </c>
      <c r="F4" s="114"/>
      <c r="G4" s="142" t="s">
        <v>50</v>
      </c>
      <c r="H4" s="143">
        <v>36</v>
      </c>
      <c r="I4" s="142" t="s">
        <v>128</v>
      </c>
      <c r="J4" s="142" t="s">
        <v>129</v>
      </c>
      <c r="K4" s="144" t="s">
        <v>123</v>
      </c>
      <c r="L4" s="131"/>
      <c r="M4" t="s">
        <v>130</v>
      </c>
      <c r="N4" t="s">
        <v>124</v>
      </c>
    </row>
    <row r="5" spans="1:14" ht="15.5" x14ac:dyDescent="0.35">
      <c r="A5" s="135">
        <v>47</v>
      </c>
      <c r="B5" s="130"/>
      <c r="C5" s="132"/>
      <c r="D5" s="130"/>
      <c r="E5" s="130"/>
      <c r="F5" s="114"/>
      <c r="G5" s="142" t="s">
        <v>50</v>
      </c>
      <c r="H5" s="143">
        <v>45</v>
      </c>
      <c r="I5" s="142" t="s">
        <v>131</v>
      </c>
      <c r="J5" s="142" t="s">
        <v>132</v>
      </c>
      <c r="K5" s="144" t="s">
        <v>123</v>
      </c>
      <c r="L5" s="131"/>
      <c r="M5" t="s">
        <v>133</v>
      </c>
      <c r="N5" t="s">
        <v>124</v>
      </c>
    </row>
    <row r="6" spans="1:14" ht="15.5" x14ac:dyDescent="0.35">
      <c r="A6" s="135">
        <v>48</v>
      </c>
      <c r="B6" s="130"/>
      <c r="C6" s="132"/>
      <c r="D6" s="130"/>
      <c r="E6" s="130"/>
      <c r="F6" s="114"/>
      <c r="G6" s="142" t="s">
        <v>50</v>
      </c>
      <c r="H6" s="143">
        <v>46</v>
      </c>
      <c r="I6" s="142" t="s">
        <v>134</v>
      </c>
      <c r="J6" s="142" t="s">
        <v>135</v>
      </c>
      <c r="K6" s="144" t="s">
        <v>123</v>
      </c>
      <c r="L6" s="131"/>
      <c r="M6" t="s">
        <v>56</v>
      </c>
      <c r="N6" t="s">
        <v>124</v>
      </c>
    </row>
    <row r="7" spans="1:14" ht="15.5" x14ac:dyDescent="0.35">
      <c r="A7" s="135">
        <v>57</v>
      </c>
      <c r="B7" s="130" t="s">
        <v>119</v>
      </c>
      <c r="C7" s="132"/>
      <c r="D7" s="130"/>
      <c r="E7" s="130" t="s">
        <v>41</v>
      </c>
      <c r="F7" s="114"/>
      <c r="G7" s="142" t="s">
        <v>60</v>
      </c>
      <c r="H7" s="143">
        <v>54</v>
      </c>
      <c r="I7" s="142" t="s">
        <v>136</v>
      </c>
      <c r="J7" s="142" t="s">
        <v>137</v>
      </c>
      <c r="K7" s="144" t="s">
        <v>123</v>
      </c>
      <c r="L7" s="131"/>
      <c r="M7" t="s">
        <v>65</v>
      </c>
      <c r="N7" t="s">
        <v>124</v>
      </c>
    </row>
    <row r="8" spans="1:14" ht="15.5" x14ac:dyDescent="0.35">
      <c r="A8" s="135">
        <v>74</v>
      </c>
      <c r="B8" s="130" t="s">
        <v>119</v>
      </c>
      <c r="C8" s="132"/>
      <c r="D8" s="130"/>
      <c r="E8" s="130" t="s">
        <v>41</v>
      </c>
      <c r="F8" s="114"/>
      <c r="G8" s="142" t="s">
        <v>84</v>
      </c>
      <c r="H8" s="143">
        <v>71</v>
      </c>
      <c r="I8" s="142" t="s">
        <v>138</v>
      </c>
      <c r="J8" s="142" t="s">
        <v>139</v>
      </c>
      <c r="K8" s="144" t="s">
        <v>123</v>
      </c>
      <c r="L8" s="131"/>
      <c r="M8" t="s">
        <v>48</v>
      </c>
      <c r="N8" t="s">
        <v>124</v>
      </c>
    </row>
    <row r="9" spans="1:14" ht="15.5" x14ac:dyDescent="0.35">
      <c r="A9" s="135">
        <v>77</v>
      </c>
      <c r="B9" s="130" t="s">
        <v>119</v>
      </c>
      <c r="C9" s="132"/>
      <c r="D9" s="130"/>
      <c r="E9" s="130"/>
      <c r="F9" s="114"/>
      <c r="G9" s="142" t="s">
        <v>84</v>
      </c>
      <c r="H9" s="143">
        <v>74</v>
      </c>
      <c r="I9" s="142" t="s">
        <v>86</v>
      </c>
      <c r="J9" s="142" t="s">
        <v>140</v>
      </c>
      <c r="K9" s="144" t="s">
        <v>123</v>
      </c>
      <c r="L9" s="131"/>
      <c r="M9" t="s">
        <v>66</v>
      </c>
      <c r="N9" t="s">
        <v>124</v>
      </c>
    </row>
    <row r="10" spans="1:14" ht="15.5" x14ac:dyDescent="0.35">
      <c r="A10" s="135">
        <v>78</v>
      </c>
      <c r="B10" s="130" t="s">
        <v>119</v>
      </c>
      <c r="C10" s="132"/>
      <c r="D10" s="130"/>
      <c r="E10" s="130" t="s">
        <v>41</v>
      </c>
      <c r="F10" s="114"/>
      <c r="G10" s="142" t="s">
        <v>84</v>
      </c>
      <c r="H10" s="143">
        <v>75</v>
      </c>
      <c r="I10" s="142" t="s">
        <v>87</v>
      </c>
      <c r="J10" s="142" t="s">
        <v>67</v>
      </c>
      <c r="K10" s="144" t="s">
        <v>123</v>
      </c>
      <c r="L10" s="131"/>
      <c r="M10" t="s">
        <v>141</v>
      </c>
      <c r="N10" t="s">
        <v>124</v>
      </c>
    </row>
    <row r="11" spans="1:14" ht="15.5" x14ac:dyDescent="0.35">
      <c r="A11" s="135">
        <v>79</v>
      </c>
      <c r="B11" s="130" t="s">
        <v>119</v>
      </c>
      <c r="C11" s="132"/>
      <c r="D11" s="130"/>
      <c r="E11" s="130" t="s">
        <v>41</v>
      </c>
      <c r="F11" s="114"/>
      <c r="G11" s="142" t="s">
        <v>84</v>
      </c>
      <c r="H11" s="143">
        <v>76</v>
      </c>
      <c r="I11" s="142" t="s">
        <v>142</v>
      </c>
      <c r="J11" s="142" t="s">
        <v>143</v>
      </c>
      <c r="K11" s="144" t="s">
        <v>123</v>
      </c>
      <c r="L11" s="131"/>
      <c r="M11" t="s">
        <v>44</v>
      </c>
    </row>
    <row r="12" spans="1:14" ht="15.5" x14ac:dyDescent="0.35">
      <c r="A12" s="135">
        <v>85</v>
      </c>
      <c r="B12" s="130" t="s">
        <v>119</v>
      </c>
      <c r="C12" s="132"/>
      <c r="D12" s="130"/>
      <c r="E12" s="130"/>
      <c r="F12" s="114"/>
      <c r="G12" s="142" t="s">
        <v>84</v>
      </c>
      <c r="H12" s="143">
        <v>82</v>
      </c>
      <c r="I12" s="142" t="s">
        <v>144</v>
      </c>
      <c r="J12" s="142"/>
      <c r="K12" s="144" t="s">
        <v>123</v>
      </c>
      <c r="L12" s="131"/>
      <c r="M12" t="s">
        <v>122</v>
      </c>
    </row>
    <row r="13" spans="1:14" ht="15.5" x14ac:dyDescent="0.35">
      <c r="A13" s="135">
        <v>92</v>
      </c>
      <c r="B13" s="130" t="s">
        <v>119</v>
      </c>
      <c r="C13" s="132"/>
      <c r="D13" s="130"/>
      <c r="E13" s="130" t="s">
        <v>41</v>
      </c>
      <c r="F13" s="114"/>
      <c r="G13" s="142" t="s">
        <v>89</v>
      </c>
      <c r="H13" s="143">
        <v>89</v>
      </c>
      <c r="I13" s="142" t="s">
        <v>145</v>
      </c>
      <c r="J13" s="142" t="s">
        <v>146</v>
      </c>
      <c r="K13" s="144" t="s">
        <v>123</v>
      </c>
      <c r="L13" s="131"/>
      <c r="M13" t="s">
        <v>106</v>
      </c>
    </row>
    <row r="14" spans="1:14" ht="15.5" x14ac:dyDescent="0.35">
      <c r="A14" s="135">
        <v>96</v>
      </c>
      <c r="B14" s="130" t="s">
        <v>147</v>
      </c>
      <c r="C14" s="132"/>
      <c r="D14" s="130"/>
      <c r="E14" s="130" t="s">
        <v>41</v>
      </c>
      <c r="F14" s="114"/>
      <c r="G14" s="142" t="s">
        <v>148</v>
      </c>
      <c r="H14" s="143">
        <v>93</v>
      </c>
      <c r="I14" s="142" t="s">
        <v>149</v>
      </c>
      <c r="J14" s="142" t="s">
        <v>150</v>
      </c>
      <c r="K14" s="144" t="s">
        <v>123</v>
      </c>
      <c r="L14" s="131"/>
      <c r="M14" t="s">
        <v>107</v>
      </c>
    </row>
    <row r="15" spans="1:14" ht="15.5" x14ac:dyDescent="0.35">
      <c r="A15" s="135">
        <v>76</v>
      </c>
      <c r="B15" s="130" t="s">
        <v>119</v>
      </c>
      <c r="C15" s="132"/>
      <c r="D15" s="130"/>
      <c r="E15" s="130"/>
      <c r="F15" s="114"/>
      <c r="G15" s="142" t="s">
        <v>84</v>
      </c>
      <c r="H15" s="143">
        <v>73</v>
      </c>
      <c r="I15" s="142" t="s">
        <v>151</v>
      </c>
      <c r="J15" s="142" t="s">
        <v>152</v>
      </c>
      <c r="K15" s="142" t="s">
        <v>44</v>
      </c>
      <c r="L15" s="131"/>
      <c r="M15" t="s">
        <v>153</v>
      </c>
    </row>
    <row r="16" spans="1:14" ht="15.5" x14ac:dyDescent="0.35">
      <c r="A16" s="135">
        <v>46</v>
      </c>
      <c r="B16" s="130" t="s">
        <v>119</v>
      </c>
      <c r="C16" s="132"/>
      <c r="D16" s="130"/>
      <c r="E16" s="130"/>
      <c r="F16" s="114"/>
      <c r="G16" s="142" t="s">
        <v>50</v>
      </c>
      <c r="H16" s="143">
        <v>44</v>
      </c>
      <c r="I16" s="142" t="s">
        <v>154</v>
      </c>
      <c r="J16" s="142" t="s">
        <v>155</v>
      </c>
      <c r="K16" s="142" t="s">
        <v>72</v>
      </c>
      <c r="L16" s="131"/>
      <c r="M16" t="s">
        <v>69</v>
      </c>
    </row>
    <row r="17" spans="1:13" ht="15.5" x14ac:dyDescent="0.35">
      <c r="A17" s="135">
        <v>50</v>
      </c>
      <c r="B17" s="130" t="s">
        <v>119</v>
      </c>
      <c r="C17" s="132" t="s">
        <v>156</v>
      </c>
      <c r="D17" s="130"/>
      <c r="E17" s="130"/>
      <c r="F17" s="114"/>
      <c r="G17" s="142" t="s">
        <v>60</v>
      </c>
      <c r="H17" s="162">
        <v>48</v>
      </c>
      <c r="I17" s="161" t="s">
        <v>80</v>
      </c>
      <c r="J17" s="161" t="s">
        <v>157</v>
      </c>
      <c r="K17" s="142" t="s">
        <v>72</v>
      </c>
      <c r="L17" s="131"/>
      <c r="M17" t="s">
        <v>158</v>
      </c>
    </row>
    <row r="18" spans="1:13" ht="15.5" x14ac:dyDescent="0.35">
      <c r="A18" s="135">
        <v>51</v>
      </c>
      <c r="B18" s="130" t="s">
        <v>119</v>
      </c>
      <c r="C18" s="132"/>
      <c r="D18" s="130"/>
      <c r="E18" s="130" t="s">
        <v>41</v>
      </c>
      <c r="F18" s="114"/>
      <c r="G18" s="142" t="s">
        <v>60</v>
      </c>
      <c r="H18" s="143">
        <v>49</v>
      </c>
      <c r="I18" s="142" t="s">
        <v>159</v>
      </c>
      <c r="J18" s="142" t="s">
        <v>160</v>
      </c>
      <c r="K18" s="142" t="s">
        <v>72</v>
      </c>
      <c r="L18" s="131"/>
      <c r="M18" t="s">
        <v>57</v>
      </c>
    </row>
    <row r="19" spans="1:13" ht="15.5" x14ac:dyDescent="0.35">
      <c r="A19" s="135">
        <v>59</v>
      </c>
      <c r="B19" s="130" t="s">
        <v>119</v>
      </c>
      <c r="C19" s="132"/>
      <c r="D19" s="130"/>
      <c r="E19" s="130" t="s">
        <v>41</v>
      </c>
      <c r="F19" s="114"/>
      <c r="G19" s="142" t="s">
        <v>60</v>
      </c>
      <c r="H19" s="143">
        <v>56</v>
      </c>
      <c r="I19" s="142" t="s">
        <v>161</v>
      </c>
      <c r="J19" s="142" t="s">
        <v>162</v>
      </c>
      <c r="K19" s="142" t="s">
        <v>72</v>
      </c>
      <c r="L19" s="131"/>
    </row>
    <row r="20" spans="1:13" ht="15.5" x14ac:dyDescent="0.35">
      <c r="A20" s="135">
        <v>60</v>
      </c>
      <c r="B20" s="130" t="s">
        <v>119</v>
      </c>
      <c r="C20" s="132"/>
      <c r="D20" s="130"/>
      <c r="E20" s="130"/>
      <c r="F20" s="114"/>
      <c r="G20" s="142" t="s">
        <v>60</v>
      </c>
      <c r="H20" s="143">
        <v>57</v>
      </c>
      <c r="I20" s="142" t="s">
        <v>163</v>
      </c>
      <c r="J20" s="142" t="s">
        <v>164</v>
      </c>
      <c r="K20" s="142" t="s">
        <v>72</v>
      </c>
      <c r="L20" s="131"/>
    </row>
    <row r="21" spans="1:13" ht="15.5" x14ac:dyDescent="0.35">
      <c r="A21" s="135">
        <v>62</v>
      </c>
      <c r="B21" s="130" t="s">
        <v>119</v>
      </c>
      <c r="C21" s="132"/>
      <c r="D21" s="130"/>
      <c r="E21" s="130"/>
      <c r="F21" s="114"/>
      <c r="G21" s="142" t="s">
        <v>60</v>
      </c>
      <c r="H21" s="143">
        <v>59</v>
      </c>
      <c r="I21" s="142" t="s">
        <v>77</v>
      </c>
      <c r="J21" s="142" t="s">
        <v>78</v>
      </c>
      <c r="K21" s="142" t="s">
        <v>72</v>
      </c>
      <c r="L21" s="131"/>
    </row>
    <row r="22" spans="1:13" ht="15.5" x14ac:dyDescent="0.35">
      <c r="A22" s="135">
        <v>63</v>
      </c>
      <c r="B22" s="130" t="s">
        <v>119</v>
      </c>
      <c r="C22" s="132"/>
      <c r="D22" s="130"/>
      <c r="E22" s="130" t="s">
        <v>41</v>
      </c>
      <c r="F22" s="114"/>
      <c r="G22" s="142" t="s">
        <v>60</v>
      </c>
      <c r="H22" s="143">
        <v>60</v>
      </c>
      <c r="I22" s="142" t="s">
        <v>165</v>
      </c>
      <c r="J22" s="142" t="s">
        <v>166</v>
      </c>
      <c r="K22" s="142" t="s">
        <v>72</v>
      </c>
      <c r="L22" s="131"/>
    </row>
    <row r="23" spans="1:13" ht="15.5" x14ac:dyDescent="0.35">
      <c r="A23" s="135">
        <v>69</v>
      </c>
      <c r="B23" s="130" t="s">
        <v>119</v>
      </c>
      <c r="C23" s="132"/>
      <c r="D23" s="130"/>
      <c r="E23" s="130"/>
      <c r="F23" s="114"/>
      <c r="G23" s="142" t="s">
        <v>60</v>
      </c>
      <c r="H23" s="143">
        <v>66</v>
      </c>
      <c r="I23" s="142" t="s">
        <v>167</v>
      </c>
      <c r="J23" s="142" t="s">
        <v>168</v>
      </c>
      <c r="K23" s="142" t="s">
        <v>72</v>
      </c>
      <c r="L23" s="131"/>
    </row>
    <row r="24" spans="1:13" ht="15.5" x14ac:dyDescent="0.35">
      <c r="A24" s="135">
        <v>83</v>
      </c>
      <c r="B24" s="130" t="s">
        <v>119</v>
      </c>
      <c r="C24" s="132"/>
      <c r="D24" s="130"/>
      <c r="E24" s="130"/>
      <c r="F24" s="114"/>
      <c r="G24" s="142" t="s">
        <v>84</v>
      </c>
      <c r="H24" s="143">
        <v>80</v>
      </c>
      <c r="I24" s="142" t="s">
        <v>169</v>
      </c>
      <c r="J24" s="142" t="s">
        <v>170</v>
      </c>
      <c r="K24" s="142" t="s">
        <v>72</v>
      </c>
      <c r="L24" s="131"/>
    </row>
    <row r="25" spans="1:13" ht="15.5" x14ac:dyDescent="0.35">
      <c r="A25" s="135">
        <v>45</v>
      </c>
      <c r="B25" s="130" t="s">
        <v>119</v>
      </c>
      <c r="C25" s="132"/>
      <c r="D25" s="130"/>
      <c r="E25" s="130"/>
      <c r="F25" s="114"/>
      <c r="G25" s="142" t="s">
        <v>50</v>
      </c>
      <c r="H25" s="143"/>
      <c r="I25" s="161" t="s">
        <v>171</v>
      </c>
      <c r="J25" s="145" t="s">
        <v>172</v>
      </c>
      <c r="K25" s="142" t="s">
        <v>72</v>
      </c>
      <c r="L25" s="131"/>
    </row>
    <row r="26" spans="1:13" ht="15.5" x14ac:dyDescent="0.35">
      <c r="A26" s="135">
        <v>25</v>
      </c>
      <c r="B26" s="130" t="s">
        <v>119</v>
      </c>
      <c r="C26" s="132"/>
      <c r="D26" s="130"/>
      <c r="E26" s="130" t="s">
        <v>41</v>
      </c>
      <c r="F26" s="114"/>
      <c r="G26" s="142" t="s">
        <v>50</v>
      </c>
      <c r="H26" s="143">
        <v>24</v>
      </c>
      <c r="I26" s="142" t="s">
        <v>173</v>
      </c>
      <c r="J26" s="142" t="s">
        <v>174</v>
      </c>
      <c r="K26" s="142" t="s">
        <v>106</v>
      </c>
      <c r="L26" s="131"/>
    </row>
    <row r="27" spans="1:13" ht="15.5" x14ac:dyDescent="0.35">
      <c r="A27" s="135">
        <v>34</v>
      </c>
      <c r="B27" s="130" t="s">
        <v>119</v>
      </c>
      <c r="C27" s="132"/>
      <c r="D27" s="130"/>
      <c r="E27" s="130" t="s">
        <v>41</v>
      </c>
      <c r="F27" s="114"/>
      <c r="G27" s="142" t="s">
        <v>50</v>
      </c>
      <c r="H27" s="143">
        <v>33</v>
      </c>
      <c r="I27" s="142" t="s">
        <v>175</v>
      </c>
      <c r="J27" s="142" t="s">
        <v>176</v>
      </c>
      <c r="K27" s="142" t="s">
        <v>106</v>
      </c>
      <c r="L27" s="131"/>
    </row>
    <row r="28" spans="1:13" ht="15.5" x14ac:dyDescent="0.35">
      <c r="A28" s="135">
        <v>52</v>
      </c>
      <c r="B28" s="130" t="s">
        <v>119</v>
      </c>
      <c r="C28" s="132"/>
      <c r="D28" s="130"/>
      <c r="E28" s="130" t="s">
        <v>41</v>
      </c>
      <c r="F28" s="114"/>
      <c r="G28" s="142" t="s">
        <v>60</v>
      </c>
      <c r="H28" s="143">
        <v>50</v>
      </c>
      <c r="I28" s="142" t="s">
        <v>177</v>
      </c>
      <c r="J28" s="142" t="s">
        <v>178</v>
      </c>
      <c r="K28" s="142" t="s">
        <v>106</v>
      </c>
      <c r="L28" s="131"/>
    </row>
    <row r="29" spans="1:13" ht="15.5" x14ac:dyDescent="0.35">
      <c r="A29" s="135">
        <v>87</v>
      </c>
      <c r="B29" s="130" t="s">
        <v>119</v>
      </c>
      <c r="C29" s="132"/>
      <c r="D29" s="130"/>
      <c r="E29" s="130" t="s">
        <v>41</v>
      </c>
      <c r="F29" s="114"/>
      <c r="G29" s="142" t="s">
        <v>89</v>
      </c>
      <c r="H29" s="143">
        <v>84</v>
      </c>
      <c r="I29" s="142" t="s">
        <v>179</v>
      </c>
      <c r="J29" s="142" t="s">
        <v>180</v>
      </c>
      <c r="K29" s="142" t="s">
        <v>106</v>
      </c>
      <c r="L29" s="131"/>
    </row>
    <row r="30" spans="1:13" ht="15.5" x14ac:dyDescent="0.35">
      <c r="A30" s="135">
        <v>38</v>
      </c>
      <c r="B30" s="130" t="s">
        <v>119</v>
      </c>
      <c r="C30" s="132" t="s">
        <v>156</v>
      </c>
      <c r="D30" s="130"/>
      <c r="E30" s="130" t="s">
        <v>41</v>
      </c>
      <c r="F30" s="114"/>
      <c r="G30" s="142" t="s">
        <v>50</v>
      </c>
      <c r="H30" s="143"/>
      <c r="I30" s="161" t="s">
        <v>181</v>
      </c>
      <c r="J30" s="161" t="s">
        <v>182</v>
      </c>
      <c r="K30" s="142" t="s">
        <v>106</v>
      </c>
      <c r="L30" s="131"/>
    </row>
    <row r="31" spans="1:13" ht="15.5" x14ac:dyDescent="0.35">
      <c r="A31" s="135">
        <v>4</v>
      </c>
      <c r="B31" s="130" t="s">
        <v>119</v>
      </c>
      <c r="C31" s="132"/>
      <c r="D31" s="130"/>
      <c r="E31" s="130" t="s">
        <v>41</v>
      </c>
      <c r="F31" s="114"/>
      <c r="G31" s="142" t="s">
        <v>42</v>
      </c>
      <c r="H31" s="143">
        <v>4</v>
      </c>
      <c r="I31" s="142" t="s">
        <v>183</v>
      </c>
      <c r="J31" s="142" t="s">
        <v>184</v>
      </c>
      <c r="K31" s="142" t="s">
        <v>130</v>
      </c>
      <c r="L31" s="131"/>
    </row>
    <row r="32" spans="1:13" ht="15.5" x14ac:dyDescent="0.35">
      <c r="A32" s="135">
        <v>8</v>
      </c>
      <c r="B32" s="130" t="s">
        <v>119</v>
      </c>
      <c r="C32" s="132"/>
      <c r="D32" s="130"/>
      <c r="E32" s="130"/>
      <c r="F32" s="114"/>
      <c r="G32" s="142" t="s">
        <v>42</v>
      </c>
      <c r="H32" s="143">
        <v>8</v>
      </c>
      <c r="I32" s="142" t="s">
        <v>185</v>
      </c>
      <c r="J32" s="142" t="s">
        <v>186</v>
      </c>
      <c r="K32" s="142" t="s">
        <v>130</v>
      </c>
      <c r="L32" s="131"/>
    </row>
    <row r="33" spans="1:12" ht="15.5" x14ac:dyDescent="0.35">
      <c r="A33" s="135">
        <v>9</v>
      </c>
      <c r="B33" s="130" t="s">
        <v>119</v>
      </c>
      <c r="C33" s="132"/>
      <c r="D33" s="130"/>
      <c r="E33" s="130"/>
      <c r="F33" s="114"/>
      <c r="G33" s="142" t="s">
        <v>42</v>
      </c>
      <c r="H33" s="143">
        <v>9</v>
      </c>
      <c r="I33" s="142" t="s">
        <v>187</v>
      </c>
      <c r="J33" s="142" t="s">
        <v>188</v>
      </c>
      <c r="K33" s="142" t="s">
        <v>130</v>
      </c>
      <c r="L33" s="131"/>
    </row>
    <row r="34" spans="1:12" ht="15.5" x14ac:dyDescent="0.35">
      <c r="A34" s="135">
        <v>32</v>
      </c>
      <c r="B34" s="130" t="s">
        <v>119</v>
      </c>
      <c r="C34" s="132"/>
      <c r="D34" s="130"/>
      <c r="E34" s="130" t="s">
        <v>41</v>
      </c>
      <c r="F34" s="114"/>
      <c r="G34" s="142" t="s">
        <v>50</v>
      </c>
      <c r="H34" s="143">
        <v>31</v>
      </c>
      <c r="I34" s="142" t="s">
        <v>189</v>
      </c>
      <c r="J34" s="142" t="s">
        <v>190</v>
      </c>
      <c r="K34" s="142" t="s">
        <v>130</v>
      </c>
      <c r="L34" s="131"/>
    </row>
    <row r="35" spans="1:12" ht="15.5" x14ac:dyDescent="0.35">
      <c r="A35" s="135">
        <v>33</v>
      </c>
      <c r="B35" s="130" t="s">
        <v>119</v>
      </c>
      <c r="C35" s="132"/>
      <c r="D35" s="130"/>
      <c r="E35" s="130" t="s">
        <v>41</v>
      </c>
      <c r="F35" s="114"/>
      <c r="G35" s="142" t="s">
        <v>50</v>
      </c>
      <c r="H35" s="143">
        <v>32</v>
      </c>
      <c r="I35" s="142" t="s">
        <v>191</v>
      </c>
      <c r="J35" s="142" t="s">
        <v>192</v>
      </c>
      <c r="K35" s="142" t="s">
        <v>130</v>
      </c>
      <c r="L35" s="131"/>
    </row>
    <row r="36" spans="1:12" ht="15.5" x14ac:dyDescent="0.35">
      <c r="A36" s="135">
        <v>73</v>
      </c>
      <c r="B36" s="130" t="s">
        <v>119</v>
      </c>
      <c r="C36" s="132"/>
      <c r="D36" s="130"/>
      <c r="E36" s="130" t="s">
        <v>41</v>
      </c>
      <c r="F36" s="114"/>
      <c r="G36" s="160" t="s">
        <v>74</v>
      </c>
      <c r="H36" s="143">
        <v>70</v>
      </c>
      <c r="I36" s="142" t="s">
        <v>193</v>
      </c>
      <c r="J36" s="142" t="s">
        <v>194</v>
      </c>
      <c r="K36" s="142" t="s">
        <v>130</v>
      </c>
      <c r="L36" s="131"/>
    </row>
    <row r="37" spans="1:12" ht="15.5" x14ac:dyDescent="0.35">
      <c r="A37" s="135">
        <v>94</v>
      </c>
      <c r="B37" s="130" t="s">
        <v>147</v>
      </c>
      <c r="C37" s="132"/>
      <c r="D37" s="130"/>
      <c r="E37" s="130" t="s">
        <v>41</v>
      </c>
      <c r="F37" s="114"/>
      <c r="G37" s="142" t="s">
        <v>148</v>
      </c>
      <c r="H37" s="143">
        <v>91</v>
      </c>
      <c r="I37" s="142" t="s">
        <v>195</v>
      </c>
      <c r="J37" s="142" t="s">
        <v>196</v>
      </c>
      <c r="K37" s="142" t="s">
        <v>130</v>
      </c>
      <c r="L37" s="131"/>
    </row>
    <row r="38" spans="1:12" ht="15.5" x14ac:dyDescent="0.35">
      <c r="A38" s="135">
        <v>98</v>
      </c>
      <c r="B38" s="130" t="s">
        <v>147</v>
      </c>
      <c r="C38" s="132"/>
      <c r="D38" s="130"/>
      <c r="E38" s="130" t="s">
        <v>41</v>
      </c>
      <c r="F38" s="114"/>
      <c r="G38" s="142" t="s">
        <v>148</v>
      </c>
      <c r="H38" s="143">
        <v>95</v>
      </c>
      <c r="I38" s="142" t="s">
        <v>197</v>
      </c>
      <c r="J38" s="142" t="s">
        <v>198</v>
      </c>
      <c r="K38" s="142" t="s">
        <v>130</v>
      </c>
      <c r="L38" s="131"/>
    </row>
    <row r="39" spans="1:12" ht="15.5" x14ac:dyDescent="0.35">
      <c r="A39" s="135">
        <v>100</v>
      </c>
      <c r="B39" s="130" t="s">
        <v>147</v>
      </c>
      <c r="C39" s="132"/>
      <c r="D39" s="130"/>
      <c r="E39" s="130" t="s">
        <v>41</v>
      </c>
      <c r="F39" s="114"/>
      <c r="G39" s="142" t="s">
        <v>148</v>
      </c>
      <c r="H39" s="143">
        <v>97</v>
      </c>
      <c r="I39" s="142" t="s">
        <v>199</v>
      </c>
      <c r="J39" s="142" t="s">
        <v>200</v>
      </c>
      <c r="K39" s="142" t="s">
        <v>130</v>
      </c>
      <c r="L39" s="131"/>
    </row>
    <row r="40" spans="1:12" ht="15.5" x14ac:dyDescent="0.35">
      <c r="A40" s="135">
        <v>27</v>
      </c>
      <c r="B40" s="130" t="s">
        <v>119</v>
      </c>
      <c r="C40" s="132"/>
      <c r="D40" s="130"/>
      <c r="E40" s="130"/>
      <c r="F40" s="114"/>
      <c r="G40" s="142" t="s">
        <v>50</v>
      </c>
      <c r="H40" s="143">
        <v>26</v>
      </c>
      <c r="I40" s="142" t="s">
        <v>201</v>
      </c>
      <c r="J40" s="142" t="s">
        <v>202</v>
      </c>
      <c r="K40" s="142" t="s">
        <v>107</v>
      </c>
      <c r="L40" s="131"/>
    </row>
    <row r="41" spans="1:12" ht="15.5" x14ac:dyDescent="0.35">
      <c r="A41" s="135">
        <v>80</v>
      </c>
      <c r="B41" s="130" t="s">
        <v>119</v>
      </c>
      <c r="C41" s="132"/>
      <c r="D41" s="130"/>
      <c r="E41" s="130"/>
      <c r="F41" s="114"/>
      <c r="G41" s="142" t="s">
        <v>84</v>
      </c>
      <c r="H41" s="143">
        <v>77</v>
      </c>
      <c r="I41" s="142" t="s">
        <v>203</v>
      </c>
      <c r="J41" s="142" t="s">
        <v>204</v>
      </c>
      <c r="K41" s="142" t="s">
        <v>107</v>
      </c>
      <c r="L41" s="131"/>
    </row>
    <row r="42" spans="1:12" ht="15.5" x14ac:dyDescent="0.35">
      <c r="A42" s="135">
        <v>24</v>
      </c>
      <c r="B42" s="130" t="s">
        <v>119</v>
      </c>
      <c r="C42" s="132"/>
      <c r="D42" s="130"/>
      <c r="E42" s="130" t="s">
        <v>41</v>
      </c>
      <c r="F42" s="114"/>
      <c r="G42" s="142" t="s">
        <v>50</v>
      </c>
      <c r="H42" s="143">
        <v>23</v>
      </c>
      <c r="I42" s="142" t="s">
        <v>205</v>
      </c>
      <c r="J42" s="142" t="s">
        <v>206</v>
      </c>
      <c r="K42" s="142" t="s">
        <v>153</v>
      </c>
      <c r="L42" s="131"/>
    </row>
    <row r="43" spans="1:12" ht="15.5" x14ac:dyDescent="0.35">
      <c r="A43" s="135">
        <v>29</v>
      </c>
      <c r="B43" s="130" t="s">
        <v>119</v>
      </c>
      <c r="C43" s="132"/>
      <c r="D43" s="130"/>
      <c r="E43" s="130" t="s">
        <v>41</v>
      </c>
      <c r="F43" s="114"/>
      <c r="G43" s="142" t="s">
        <v>50</v>
      </c>
      <c r="H43" s="143">
        <v>28</v>
      </c>
      <c r="I43" s="142" t="s">
        <v>207</v>
      </c>
      <c r="J43" s="142" t="s">
        <v>208</v>
      </c>
      <c r="K43" s="144" t="s">
        <v>133</v>
      </c>
      <c r="L43" s="131"/>
    </row>
    <row r="44" spans="1:12" ht="15.5" x14ac:dyDescent="0.35">
      <c r="A44" s="135">
        <v>61</v>
      </c>
      <c r="B44" s="130" t="s">
        <v>119</v>
      </c>
      <c r="C44" s="132"/>
      <c r="D44" s="130"/>
      <c r="E44" s="130" t="s">
        <v>41</v>
      </c>
      <c r="F44" s="114"/>
      <c r="G44" s="142" t="s">
        <v>60</v>
      </c>
      <c r="H44" s="143">
        <v>58</v>
      </c>
      <c r="I44" s="142" t="s">
        <v>79</v>
      </c>
      <c r="J44" s="142" t="s">
        <v>209</v>
      </c>
      <c r="K44" s="144" t="s">
        <v>133</v>
      </c>
      <c r="L44" s="131"/>
    </row>
    <row r="45" spans="1:12" ht="15.5" x14ac:dyDescent="0.35">
      <c r="A45" s="135">
        <v>89</v>
      </c>
      <c r="B45" s="130" t="s">
        <v>119</v>
      </c>
      <c r="C45" s="132"/>
      <c r="D45" s="130"/>
      <c r="E45" s="130"/>
      <c r="F45" s="114"/>
      <c r="G45" s="142" t="s">
        <v>89</v>
      </c>
      <c r="H45" s="143">
        <v>86</v>
      </c>
      <c r="I45" s="142" t="s">
        <v>210</v>
      </c>
      <c r="J45" s="142" t="s">
        <v>211</v>
      </c>
      <c r="K45" s="142" t="s">
        <v>69</v>
      </c>
      <c r="L45" s="131"/>
    </row>
    <row r="46" spans="1:12" ht="15.5" x14ac:dyDescent="0.35">
      <c r="A46" s="135">
        <v>90</v>
      </c>
      <c r="B46" s="130" t="s">
        <v>119</v>
      </c>
      <c r="C46" s="132"/>
      <c r="D46" s="130"/>
      <c r="E46" s="130"/>
      <c r="F46" s="114"/>
      <c r="G46" s="142" t="s">
        <v>89</v>
      </c>
      <c r="H46" s="143">
        <v>87</v>
      </c>
      <c r="I46" s="142" t="s">
        <v>212</v>
      </c>
      <c r="J46" s="142" t="s">
        <v>213</v>
      </c>
      <c r="K46" s="142" t="s">
        <v>69</v>
      </c>
      <c r="L46" s="131"/>
    </row>
    <row r="47" spans="1:12" ht="15.5" x14ac:dyDescent="0.35">
      <c r="A47" s="135">
        <v>53</v>
      </c>
      <c r="B47" s="130" t="s">
        <v>119</v>
      </c>
      <c r="C47" s="132"/>
      <c r="D47" s="130"/>
      <c r="E47" s="130"/>
      <c r="F47" s="114"/>
      <c r="G47" s="142" t="s">
        <v>60</v>
      </c>
      <c r="H47" s="143"/>
      <c r="I47" s="161" t="s">
        <v>214</v>
      </c>
      <c r="J47" s="145" t="s">
        <v>176</v>
      </c>
      <c r="K47" s="142" t="s">
        <v>69</v>
      </c>
      <c r="L47" s="131"/>
    </row>
    <row r="48" spans="1:12" ht="15.5" x14ac:dyDescent="0.35">
      <c r="A48" s="135">
        <v>5</v>
      </c>
      <c r="B48" s="130" t="s">
        <v>119</v>
      </c>
      <c r="C48" s="132"/>
      <c r="D48" s="130"/>
      <c r="E48" s="130" t="s">
        <v>41</v>
      </c>
      <c r="F48" s="114"/>
      <c r="G48" s="142" t="s">
        <v>42</v>
      </c>
      <c r="H48" s="143">
        <v>5</v>
      </c>
      <c r="I48" s="142" t="s">
        <v>215</v>
      </c>
      <c r="J48" s="142" t="s">
        <v>216</v>
      </c>
      <c r="K48" s="142" t="s">
        <v>56</v>
      </c>
      <c r="L48" s="131"/>
    </row>
    <row r="49" spans="1:12" ht="15.5" x14ac:dyDescent="0.35">
      <c r="A49" s="135">
        <v>42</v>
      </c>
      <c r="B49" s="130" t="s">
        <v>119</v>
      </c>
      <c r="C49" s="132"/>
      <c r="D49" s="130"/>
      <c r="E49" s="130" t="s">
        <v>41</v>
      </c>
      <c r="F49" s="114"/>
      <c r="G49" s="142" t="s">
        <v>50</v>
      </c>
      <c r="H49" s="143">
        <v>41</v>
      </c>
      <c r="I49" s="142" t="s">
        <v>217</v>
      </c>
      <c r="J49" s="142" t="s">
        <v>218</v>
      </c>
      <c r="K49" s="142" t="s">
        <v>56</v>
      </c>
      <c r="L49" s="131"/>
    </row>
    <row r="50" spans="1:12" ht="15.5" x14ac:dyDescent="0.35">
      <c r="A50" s="135">
        <v>81</v>
      </c>
      <c r="B50" s="130" t="s">
        <v>119</v>
      </c>
      <c r="C50" s="132"/>
      <c r="D50" s="130"/>
      <c r="E50" s="130" t="s">
        <v>41</v>
      </c>
      <c r="F50" s="114"/>
      <c r="G50" s="142" t="s">
        <v>84</v>
      </c>
      <c r="H50" s="143">
        <v>78</v>
      </c>
      <c r="I50" s="142" t="s">
        <v>219</v>
      </c>
      <c r="J50" s="142" t="s">
        <v>220</v>
      </c>
      <c r="K50" s="142" t="s">
        <v>56</v>
      </c>
      <c r="L50" s="131"/>
    </row>
    <row r="51" spans="1:12" ht="15.5" x14ac:dyDescent="0.35">
      <c r="A51" s="135">
        <v>17</v>
      </c>
      <c r="B51" s="130" t="s">
        <v>119</v>
      </c>
      <c r="C51" s="132"/>
      <c r="D51" s="130"/>
      <c r="E51" s="130" t="s">
        <v>41</v>
      </c>
      <c r="F51" s="114"/>
      <c r="G51" s="142" t="s">
        <v>46</v>
      </c>
      <c r="H51" s="143">
        <v>16</v>
      </c>
      <c r="I51" s="142" t="s">
        <v>53</v>
      </c>
      <c r="J51" s="142" t="s">
        <v>221</v>
      </c>
      <c r="K51" s="142" t="s">
        <v>65</v>
      </c>
      <c r="L51" s="131"/>
    </row>
    <row r="52" spans="1:12" ht="15.5" x14ac:dyDescent="0.35">
      <c r="A52" s="135">
        <v>39</v>
      </c>
      <c r="B52" s="130" t="s">
        <v>119</v>
      </c>
      <c r="C52" s="132"/>
      <c r="D52" s="130"/>
      <c r="E52" s="130"/>
      <c r="F52" s="114"/>
      <c r="G52" s="142" t="s">
        <v>50</v>
      </c>
      <c r="H52" s="143">
        <v>38</v>
      </c>
      <c r="I52" s="142" t="s">
        <v>61</v>
      </c>
      <c r="J52" s="142" t="s">
        <v>222</v>
      </c>
      <c r="K52" s="142" t="s">
        <v>65</v>
      </c>
      <c r="L52" s="131"/>
    </row>
    <row r="53" spans="1:12" ht="15.5" x14ac:dyDescent="0.35">
      <c r="A53" s="135">
        <v>40</v>
      </c>
      <c r="B53" s="130" t="s">
        <v>119</v>
      </c>
      <c r="C53" s="132"/>
      <c r="D53" s="130"/>
      <c r="E53" s="130"/>
      <c r="F53" s="114"/>
      <c r="G53" s="142" t="s">
        <v>50</v>
      </c>
      <c r="H53" s="143">
        <v>39</v>
      </c>
      <c r="I53" s="142" t="s">
        <v>63</v>
      </c>
      <c r="J53" s="142" t="s">
        <v>64</v>
      </c>
      <c r="K53" s="142" t="s">
        <v>65</v>
      </c>
      <c r="L53" s="131"/>
    </row>
    <row r="54" spans="1:12" ht="15.5" x14ac:dyDescent="0.35">
      <c r="A54" s="135">
        <v>103</v>
      </c>
      <c r="B54" s="130" t="s">
        <v>147</v>
      </c>
      <c r="C54" s="132"/>
      <c r="D54" s="130"/>
      <c r="E54" s="130" t="s">
        <v>41</v>
      </c>
      <c r="F54" s="114"/>
      <c r="G54" s="142" t="s">
        <v>148</v>
      </c>
      <c r="H54" s="143">
        <v>101</v>
      </c>
      <c r="I54" s="142" t="s">
        <v>70</v>
      </c>
      <c r="J54" s="142" t="s">
        <v>223</v>
      </c>
      <c r="K54" s="142" t="s">
        <v>65</v>
      </c>
      <c r="L54" s="131"/>
    </row>
    <row r="55" spans="1:12" ht="15.5" x14ac:dyDescent="0.35">
      <c r="A55" s="135">
        <v>2</v>
      </c>
      <c r="B55" s="130" t="s">
        <v>119</v>
      </c>
      <c r="C55" s="132"/>
      <c r="D55" s="130"/>
      <c r="E55" s="130" t="s">
        <v>41</v>
      </c>
      <c r="F55" s="114"/>
      <c r="G55" s="142" t="s">
        <v>42</v>
      </c>
      <c r="H55" s="143">
        <v>2</v>
      </c>
      <c r="I55" s="142" t="s">
        <v>224</v>
      </c>
      <c r="J55" s="142" t="s">
        <v>225</v>
      </c>
      <c r="K55" s="142" t="s">
        <v>48</v>
      </c>
      <c r="L55" s="131"/>
    </row>
    <row r="56" spans="1:12" ht="15.5" x14ac:dyDescent="0.35">
      <c r="A56" s="135">
        <v>3</v>
      </c>
      <c r="B56" s="130" t="s">
        <v>119</v>
      </c>
      <c r="C56" s="132"/>
      <c r="D56" s="130"/>
      <c r="E56" s="130" t="s">
        <v>41</v>
      </c>
      <c r="F56" s="114"/>
      <c r="G56" s="142" t="s">
        <v>42</v>
      </c>
      <c r="H56" s="143">
        <v>3</v>
      </c>
      <c r="I56" s="142" t="s">
        <v>226</v>
      </c>
      <c r="J56" s="142" t="s">
        <v>227</v>
      </c>
      <c r="K56" s="142" t="s">
        <v>48</v>
      </c>
      <c r="L56" s="131"/>
    </row>
    <row r="57" spans="1:12" ht="15.5" x14ac:dyDescent="0.35">
      <c r="A57" s="135">
        <v>6</v>
      </c>
      <c r="B57" s="130" t="s">
        <v>119</v>
      </c>
      <c r="C57" s="132"/>
      <c r="D57" s="130"/>
      <c r="E57" s="130"/>
      <c r="F57" s="114"/>
      <c r="G57" s="142" t="s">
        <v>42</v>
      </c>
      <c r="H57" s="143">
        <v>6</v>
      </c>
      <c r="I57" s="142" t="s">
        <v>228</v>
      </c>
      <c r="J57" s="142" t="s">
        <v>229</v>
      </c>
      <c r="K57" s="142" t="s">
        <v>48</v>
      </c>
      <c r="L57" s="131"/>
    </row>
    <row r="58" spans="1:12" ht="15.5" x14ac:dyDescent="0.35">
      <c r="A58" s="135">
        <v>7</v>
      </c>
      <c r="B58" s="130" t="s">
        <v>119</v>
      </c>
      <c r="C58" s="132"/>
      <c r="D58" s="130"/>
      <c r="E58" s="130" t="s">
        <v>41</v>
      </c>
      <c r="F58" s="114"/>
      <c r="G58" s="142" t="s">
        <v>42</v>
      </c>
      <c r="H58" s="143">
        <v>7</v>
      </c>
      <c r="I58" s="142" t="s">
        <v>230</v>
      </c>
      <c r="J58" s="142" t="s">
        <v>231</v>
      </c>
      <c r="K58" s="142" t="s">
        <v>48</v>
      </c>
      <c r="L58" s="131"/>
    </row>
    <row r="59" spans="1:12" ht="15.5" x14ac:dyDescent="0.35">
      <c r="A59" s="135">
        <v>10</v>
      </c>
      <c r="B59" s="130" t="s">
        <v>119</v>
      </c>
      <c r="C59" s="132"/>
      <c r="D59" s="130"/>
      <c r="E59" s="130" t="s">
        <v>41</v>
      </c>
      <c r="F59" s="114"/>
      <c r="G59" s="142" t="s">
        <v>42</v>
      </c>
      <c r="H59" s="143">
        <v>10</v>
      </c>
      <c r="I59" s="142" t="s">
        <v>232</v>
      </c>
      <c r="J59" s="142" t="s">
        <v>233</v>
      </c>
      <c r="K59" s="142" t="s">
        <v>48</v>
      </c>
      <c r="L59" s="131"/>
    </row>
    <row r="60" spans="1:12" ht="15.5" x14ac:dyDescent="0.35">
      <c r="A60" s="135">
        <v>12</v>
      </c>
      <c r="B60" s="130" t="s">
        <v>119</v>
      </c>
      <c r="C60" s="132"/>
      <c r="D60" s="130"/>
      <c r="E60" s="130"/>
      <c r="F60" s="114"/>
      <c r="G60" s="142" t="s">
        <v>42</v>
      </c>
      <c r="H60" s="143">
        <v>12</v>
      </c>
      <c r="I60" s="142" t="s">
        <v>234</v>
      </c>
      <c r="J60" s="142" t="s">
        <v>235</v>
      </c>
      <c r="K60" s="142" t="s">
        <v>48</v>
      </c>
      <c r="L60" s="131"/>
    </row>
    <row r="61" spans="1:12" ht="15.5" x14ac:dyDescent="0.35">
      <c r="A61" s="135">
        <v>14</v>
      </c>
      <c r="B61" s="130" t="s">
        <v>119</v>
      </c>
      <c r="C61" s="132"/>
      <c r="D61" s="130"/>
      <c r="E61" s="130" t="s">
        <v>41</v>
      </c>
      <c r="F61" s="114"/>
      <c r="G61" s="142" t="s">
        <v>46</v>
      </c>
      <c r="H61" s="143">
        <v>13</v>
      </c>
      <c r="I61" s="142" t="s">
        <v>236</v>
      </c>
      <c r="J61" s="142" t="s">
        <v>237</v>
      </c>
      <c r="K61" s="142" t="s">
        <v>48</v>
      </c>
      <c r="L61" s="131"/>
    </row>
    <row r="62" spans="1:12" ht="15.5" x14ac:dyDescent="0.35">
      <c r="A62" s="135">
        <v>15</v>
      </c>
      <c r="B62" s="130" t="s">
        <v>119</v>
      </c>
      <c r="C62" s="132"/>
      <c r="D62" s="130"/>
      <c r="E62" s="130" t="s">
        <v>41</v>
      </c>
      <c r="F62" s="114"/>
      <c r="G62" s="142" t="s">
        <v>46</v>
      </c>
      <c r="H62" s="143">
        <v>14</v>
      </c>
      <c r="I62" s="142" t="s">
        <v>238</v>
      </c>
      <c r="J62" s="142" t="s">
        <v>127</v>
      </c>
      <c r="K62" s="142" t="s">
        <v>48</v>
      </c>
      <c r="L62" s="131"/>
    </row>
    <row r="63" spans="1:12" ht="15.5" x14ac:dyDescent="0.35">
      <c r="A63" s="135">
        <v>16</v>
      </c>
      <c r="B63" s="130" t="s">
        <v>119</v>
      </c>
      <c r="C63" s="132"/>
      <c r="D63" s="130"/>
      <c r="E63" s="130" t="s">
        <v>41</v>
      </c>
      <c r="F63" s="114"/>
      <c r="G63" s="142" t="s">
        <v>46</v>
      </c>
      <c r="H63" s="143">
        <v>15</v>
      </c>
      <c r="I63" s="142" t="s">
        <v>52</v>
      </c>
      <c r="J63" s="142" t="s">
        <v>239</v>
      </c>
      <c r="K63" s="142" t="s">
        <v>48</v>
      </c>
      <c r="L63" s="131"/>
    </row>
    <row r="64" spans="1:12" ht="15.5" x14ac:dyDescent="0.35">
      <c r="A64" s="135">
        <v>18</v>
      </c>
      <c r="B64" s="130" t="s">
        <v>119</v>
      </c>
      <c r="C64" s="132"/>
      <c r="D64" s="130"/>
      <c r="E64" s="130" t="s">
        <v>41</v>
      </c>
      <c r="F64" s="114"/>
      <c r="G64" s="142" t="s">
        <v>46</v>
      </c>
      <c r="H64" s="143">
        <v>17</v>
      </c>
      <c r="I64" s="142" t="s">
        <v>240</v>
      </c>
      <c r="J64" s="142" t="s">
        <v>241</v>
      </c>
      <c r="K64" s="142" t="s">
        <v>48</v>
      </c>
      <c r="L64" s="131"/>
    </row>
    <row r="65" spans="1:12" ht="15.5" x14ac:dyDescent="0.35">
      <c r="A65" s="135">
        <v>19</v>
      </c>
      <c r="B65" s="130" t="s">
        <v>119</v>
      </c>
      <c r="C65" s="132"/>
      <c r="D65" s="130"/>
      <c r="E65" s="130"/>
      <c r="F65" s="114"/>
      <c r="G65" s="142" t="s">
        <v>46</v>
      </c>
      <c r="H65" s="143">
        <v>18</v>
      </c>
      <c r="I65" s="142" t="s">
        <v>242</v>
      </c>
      <c r="J65" s="142" t="s">
        <v>243</v>
      </c>
      <c r="K65" s="142" t="s">
        <v>48</v>
      </c>
      <c r="L65" s="131"/>
    </row>
    <row r="66" spans="1:12" ht="15.5" x14ac:dyDescent="0.35">
      <c r="A66" s="135">
        <v>20</v>
      </c>
      <c r="B66" s="130" t="s">
        <v>119</v>
      </c>
      <c r="C66" s="132"/>
      <c r="D66" s="130"/>
      <c r="E66" s="130" t="s">
        <v>41</v>
      </c>
      <c r="F66" s="114"/>
      <c r="G66" s="142" t="s">
        <v>46</v>
      </c>
      <c r="H66" s="143">
        <v>19</v>
      </c>
      <c r="I66" s="142" t="s">
        <v>244</v>
      </c>
      <c r="J66" s="142" t="s">
        <v>245</v>
      </c>
      <c r="K66" s="142" t="s">
        <v>48</v>
      </c>
      <c r="L66" s="131"/>
    </row>
    <row r="67" spans="1:12" ht="15.5" x14ac:dyDescent="0.35">
      <c r="A67" s="135">
        <v>23</v>
      </c>
      <c r="B67" s="130" t="s">
        <v>119</v>
      </c>
      <c r="C67" s="132"/>
      <c r="D67" s="130"/>
      <c r="E67" s="130" t="s">
        <v>41</v>
      </c>
      <c r="F67" s="114"/>
      <c r="G67" s="142" t="s">
        <v>50</v>
      </c>
      <c r="H67" s="143">
        <v>22</v>
      </c>
      <c r="I67" s="142" t="s">
        <v>246</v>
      </c>
      <c r="J67" s="142" t="s">
        <v>247</v>
      </c>
      <c r="K67" s="142" t="s">
        <v>48</v>
      </c>
      <c r="L67" s="131"/>
    </row>
    <row r="68" spans="1:12" ht="15.5" x14ac:dyDescent="0.35">
      <c r="A68" s="135">
        <v>26</v>
      </c>
      <c r="B68" s="130" t="s">
        <v>119</v>
      </c>
      <c r="C68" s="132"/>
      <c r="D68" s="130"/>
      <c r="E68" s="130" t="s">
        <v>41</v>
      </c>
      <c r="F68" s="114"/>
      <c r="G68" s="142" t="s">
        <v>50</v>
      </c>
      <c r="H68" s="143">
        <v>25</v>
      </c>
      <c r="I68" s="142" t="s">
        <v>248</v>
      </c>
      <c r="J68" s="142" t="s">
        <v>249</v>
      </c>
      <c r="K68" s="142" t="s">
        <v>48</v>
      </c>
      <c r="L68" s="131"/>
    </row>
    <row r="69" spans="1:12" ht="15.5" x14ac:dyDescent="0.35">
      <c r="A69" s="135">
        <v>28</v>
      </c>
      <c r="B69" s="130" t="s">
        <v>119</v>
      </c>
      <c r="C69" s="132"/>
      <c r="D69" s="130"/>
      <c r="E69" s="130" t="s">
        <v>41</v>
      </c>
      <c r="F69" s="114"/>
      <c r="G69" s="142" t="s">
        <v>50</v>
      </c>
      <c r="H69" s="143">
        <v>27</v>
      </c>
      <c r="I69" s="142" t="s">
        <v>250</v>
      </c>
      <c r="J69" s="142" t="s">
        <v>251</v>
      </c>
      <c r="K69" s="142" t="s">
        <v>48</v>
      </c>
      <c r="L69" s="131"/>
    </row>
    <row r="70" spans="1:12" ht="15.5" x14ac:dyDescent="0.35">
      <c r="A70" s="135">
        <v>30</v>
      </c>
      <c r="B70" s="130" t="s">
        <v>119</v>
      </c>
      <c r="C70" s="132"/>
      <c r="D70" s="130"/>
      <c r="E70" s="130" t="s">
        <v>41</v>
      </c>
      <c r="F70" s="114"/>
      <c r="G70" s="142" t="s">
        <v>50</v>
      </c>
      <c r="H70" s="143">
        <v>29</v>
      </c>
      <c r="I70" s="142" t="s">
        <v>252</v>
      </c>
      <c r="J70" s="142" t="s">
        <v>253</v>
      </c>
      <c r="K70" s="142" t="s">
        <v>48</v>
      </c>
      <c r="L70" s="131"/>
    </row>
    <row r="71" spans="1:12" ht="15.5" x14ac:dyDescent="0.35">
      <c r="A71" s="135">
        <v>31</v>
      </c>
      <c r="B71" s="130" t="s">
        <v>119</v>
      </c>
      <c r="C71" s="132"/>
      <c r="D71" s="130"/>
      <c r="E71" s="130"/>
      <c r="F71" s="114"/>
      <c r="G71" s="142" t="s">
        <v>50</v>
      </c>
      <c r="H71" s="143">
        <v>30</v>
      </c>
      <c r="I71" s="142" t="s">
        <v>254</v>
      </c>
      <c r="J71" s="142" t="s">
        <v>255</v>
      </c>
      <c r="K71" s="142" t="s">
        <v>48</v>
      </c>
      <c r="L71" s="131"/>
    </row>
    <row r="72" spans="1:12" ht="15.5" x14ac:dyDescent="0.35">
      <c r="A72" s="135">
        <v>35</v>
      </c>
      <c r="B72" s="130" t="s">
        <v>119</v>
      </c>
      <c r="C72" s="132"/>
      <c r="D72" s="130"/>
      <c r="E72" s="130" t="s">
        <v>41</v>
      </c>
      <c r="F72" s="114"/>
      <c r="G72" s="142" t="s">
        <v>50</v>
      </c>
      <c r="H72" s="143">
        <v>34</v>
      </c>
      <c r="I72" s="142" t="s">
        <v>256</v>
      </c>
      <c r="J72" s="142" t="s">
        <v>257</v>
      </c>
      <c r="K72" s="142" t="s">
        <v>48</v>
      </c>
      <c r="L72" s="131"/>
    </row>
    <row r="73" spans="1:12" ht="15.5" x14ac:dyDescent="0.35">
      <c r="A73" s="135">
        <v>41</v>
      </c>
      <c r="B73" s="130" t="s">
        <v>119</v>
      </c>
      <c r="C73" s="132"/>
      <c r="D73" s="130"/>
      <c r="E73" s="130" t="s">
        <v>41</v>
      </c>
      <c r="F73" s="114"/>
      <c r="G73" s="142" t="s">
        <v>50</v>
      </c>
      <c r="H73" s="143">
        <v>40</v>
      </c>
      <c r="I73" s="142" t="s">
        <v>68</v>
      </c>
      <c r="J73" s="142" t="s">
        <v>258</v>
      </c>
      <c r="K73" s="142" t="s">
        <v>48</v>
      </c>
      <c r="L73" s="131"/>
    </row>
    <row r="74" spans="1:12" ht="15.5" x14ac:dyDescent="0.35">
      <c r="A74" s="135">
        <v>43</v>
      </c>
      <c r="B74" s="130" t="s">
        <v>119</v>
      </c>
      <c r="C74" s="132"/>
      <c r="D74" s="130"/>
      <c r="E74" s="130"/>
      <c r="F74" s="114"/>
      <c r="G74" s="142" t="s">
        <v>50</v>
      </c>
      <c r="H74" s="143">
        <v>42</v>
      </c>
      <c r="I74" s="142" t="s">
        <v>259</v>
      </c>
      <c r="J74" s="142" t="s">
        <v>260</v>
      </c>
      <c r="K74" s="142" t="s">
        <v>48</v>
      </c>
      <c r="L74" s="131"/>
    </row>
    <row r="75" spans="1:12" ht="15.5" x14ac:dyDescent="0.35">
      <c r="A75" s="135">
        <v>54</v>
      </c>
      <c r="B75" s="130" t="s">
        <v>119</v>
      </c>
      <c r="C75" s="132"/>
      <c r="D75" s="130"/>
      <c r="E75" s="130" t="s">
        <v>41</v>
      </c>
      <c r="F75" s="114"/>
      <c r="G75" s="142" t="s">
        <v>60</v>
      </c>
      <c r="H75" s="143">
        <v>51</v>
      </c>
      <c r="I75" s="142" t="s">
        <v>261</v>
      </c>
      <c r="J75" s="142" t="s">
        <v>262</v>
      </c>
      <c r="K75" s="142" t="s">
        <v>48</v>
      </c>
      <c r="L75" s="131"/>
    </row>
    <row r="76" spans="1:12" ht="15.5" x14ac:dyDescent="0.35">
      <c r="A76" s="135">
        <v>56</v>
      </c>
      <c r="B76" s="130" t="s">
        <v>119</v>
      </c>
      <c r="C76" s="132"/>
      <c r="D76" s="130"/>
      <c r="E76" s="130"/>
      <c r="F76" s="114"/>
      <c r="G76" s="142" t="s">
        <v>60</v>
      </c>
      <c r="H76" s="143">
        <v>53</v>
      </c>
      <c r="I76" s="142" t="s">
        <v>263</v>
      </c>
      <c r="J76" s="142" t="s">
        <v>264</v>
      </c>
      <c r="K76" s="142" t="s">
        <v>48</v>
      </c>
      <c r="L76" s="131"/>
    </row>
    <row r="77" spans="1:12" ht="15.5" x14ac:dyDescent="0.35">
      <c r="A77" s="135">
        <v>70</v>
      </c>
      <c r="B77" s="130" t="s">
        <v>119</v>
      </c>
      <c r="C77" s="132"/>
      <c r="D77" s="130"/>
      <c r="E77" s="130" t="s">
        <v>41</v>
      </c>
      <c r="F77" s="114"/>
      <c r="G77" s="142" t="s">
        <v>60</v>
      </c>
      <c r="H77" s="143">
        <v>67</v>
      </c>
      <c r="I77" s="142" t="s">
        <v>265</v>
      </c>
      <c r="J77" s="142" t="s">
        <v>249</v>
      </c>
      <c r="K77" s="142" t="s">
        <v>48</v>
      </c>
      <c r="L77" s="131"/>
    </row>
    <row r="78" spans="1:12" ht="15.5" x14ac:dyDescent="0.35">
      <c r="A78" s="135">
        <v>75</v>
      </c>
      <c r="B78" s="130" t="s">
        <v>119</v>
      </c>
      <c r="C78" s="132"/>
      <c r="D78" s="130"/>
      <c r="E78" s="130"/>
      <c r="F78" s="114"/>
      <c r="G78" s="142" t="s">
        <v>84</v>
      </c>
      <c r="H78" s="143">
        <v>72</v>
      </c>
      <c r="I78" s="142" t="s">
        <v>266</v>
      </c>
      <c r="J78" s="142" t="s">
        <v>267</v>
      </c>
      <c r="K78" s="142" t="s">
        <v>48</v>
      </c>
      <c r="L78" s="131"/>
    </row>
    <row r="79" spans="1:12" ht="15.5" x14ac:dyDescent="0.35">
      <c r="A79" s="135">
        <v>86</v>
      </c>
      <c r="B79" s="130" t="s">
        <v>119</v>
      </c>
      <c r="C79" s="132"/>
      <c r="D79" s="130"/>
      <c r="E79" s="130" t="s">
        <v>41</v>
      </c>
      <c r="F79" s="114"/>
      <c r="G79" s="142" t="s">
        <v>89</v>
      </c>
      <c r="H79" s="143">
        <v>83</v>
      </c>
      <c r="I79" s="142" t="s">
        <v>268</v>
      </c>
      <c r="J79" s="142" t="s">
        <v>269</v>
      </c>
      <c r="K79" s="142" t="s">
        <v>48</v>
      </c>
      <c r="L79" s="131"/>
    </row>
    <row r="80" spans="1:12" ht="15.5" x14ac:dyDescent="0.35">
      <c r="A80" s="135">
        <v>88</v>
      </c>
      <c r="B80" s="130" t="s">
        <v>119</v>
      </c>
      <c r="C80" s="132"/>
      <c r="D80" s="130"/>
      <c r="E80" s="130" t="s">
        <v>41</v>
      </c>
      <c r="F80" s="114"/>
      <c r="G80" s="142" t="s">
        <v>89</v>
      </c>
      <c r="H80" s="143">
        <v>85</v>
      </c>
      <c r="I80" s="142" t="s">
        <v>270</v>
      </c>
      <c r="J80" s="142" t="s">
        <v>271</v>
      </c>
      <c r="K80" s="142" t="s">
        <v>48</v>
      </c>
      <c r="L80" s="131"/>
    </row>
    <row r="81" spans="1:12" ht="15.5" x14ac:dyDescent="0.35">
      <c r="A81" s="135">
        <v>95</v>
      </c>
      <c r="B81" s="130" t="s">
        <v>147</v>
      </c>
      <c r="C81" s="132"/>
      <c r="D81" s="130"/>
      <c r="E81" s="130" t="s">
        <v>41</v>
      </c>
      <c r="F81" s="114"/>
      <c r="G81" s="142" t="s">
        <v>148</v>
      </c>
      <c r="H81" s="143">
        <v>92</v>
      </c>
      <c r="I81" s="142" t="s">
        <v>272</v>
      </c>
      <c r="J81" s="142" t="s">
        <v>273</v>
      </c>
      <c r="K81" s="142" t="s">
        <v>48</v>
      </c>
      <c r="L81" s="131"/>
    </row>
    <row r="82" spans="1:12" ht="15.5" x14ac:dyDescent="0.35">
      <c r="A82" s="135">
        <v>97</v>
      </c>
      <c r="B82" s="130" t="s">
        <v>147</v>
      </c>
      <c r="C82" s="132"/>
      <c r="D82" s="130"/>
      <c r="E82" s="130"/>
      <c r="F82" s="114"/>
      <c r="G82" s="142" t="s">
        <v>148</v>
      </c>
      <c r="H82" s="143">
        <v>94</v>
      </c>
      <c r="I82" s="142" t="s">
        <v>274</v>
      </c>
      <c r="J82" s="142" t="s">
        <v>275</v>
      </c>
      <c r="K82" s="142" t="s">
        <v>48</v>
      </c>
      <c r="L82" s="131"/>
    </row>
    <row r="83" spans="1:12" ht="15.5" x14ac:dyDescent="0.35">
      <c r="A83" s="135">
        <v>99</v>
      </c>
      <c r="B83" s="130" t="s">
        <v>147</v>
      </c>
      <c r="C83" s="132"/>
      <c r="D83" s="130"/>
      <c r="E83" s="130" t="s">
        <v>41</v>
      </c>
      <c r="F83" s="114"/>
      <c r="G83" s="142" t="s">
        <v>148</v>
      </c>
      <c r="H83" s="143">
        <v>96</v>
      </c>
      <c r="I83" s="142" t="s">
        <v>276</v>
      </c>
      <c r="J83" s="142" t="s">
        <v>277</v>
      </c>
      <c r="K83" s="142" t="s">
        <v>48</v>
      </c>
      <c r="L83" s="131"/>
    </row>
    <row r="84" spans="1:12" ht="15.5" x14ac:dyDescent="0.35">
      <c r="A84" s="135">
        <v>13</v>
      </c>
      <c r="B84" s="130" t="s">
        <v>119</v>
      </c>
      <c r="C84" s="159" t="s">
        <v>278</v>
      </c>
      <c r="D84" s="130"/>
      <c r="E84" s="130" t="s">
        <v>41</v>
      </c>
      <c r="F84" s="114"/>
      <c r="G84" s="142" t="s">
        <v>42</v>
      </c>
      <c r="H84" s="143">
        <v>98</v>
      </c>
      <c r="I84" s="142" t="s">
        <v>279</v>
      </c>
      <c r="J84" s="142" t="s">
        <v>58</v>
      </c>
      <c r="K84" s="142" t="s">
        <v>48</v>
      </c>
      <c r="L84" s="131"/>
    </row>
    <row r="85" spans="1:12" ht="15.5" x14ac:dyDescent="0.35">
      <c r="A85" s="135">
        <v>101</v>
      </c>
      <c r="B85" s="130" t="s">
        <v>147</v>
      </c>
      <c r="C85" s="132"/>
      <c r="D85" s="130"/>
      <c r="E85" s="130" t="s">
        <v>41</v>
      </c>
      <c r="F85" s="114"/>
      <c r="G85" s="142" t="s">
        <v>148</v>
      </c>
      <c r="H85" s="143">
        <v>99</v>
      </c>
      <c r="I85" s="142" t="s">
        <v>280</v>
      </c>
      <c r="J85" s="142" t="s">
        <v>281</v>
      </c>
      <c r="K85" s="142" t="s">
        <v>48</v>
      </c>
      <c r="L85" s="131"/>
    </row>
    <row r="86" spans="1:12" ht="15.5" x14ac:dyDescent="0.35">
      <c r="A86" s="135">
        <v>102</v>
      </c>
      <c r="B86" s="130" t="s">
        <v>147</v>
      </c>
      <c r="C86" s="132"/>
      <c r="D86" s="130"/>
      <c r="E86" s="130" t="s">
        <v>41</v>
      </c>
      <c r="F86" s="114"/>
      <c r="G86" s="142" t="s">
        <v>148</v>
      </c>
      <c r="H86" s="143">
        <v>100</v>
      </c>
      <c r="I86" s="142" t="s">
        <v>282</v>
      </c>
      <c r="J86" s="142" t="s">
        <v>283</v>
      </c>
      <c r="K86" s="142" t="s">
        <v>48</v>
      </c>
      <c r="L86" s="131"/>
    </row>
    <row r="87" spans="1:12" ht="15.5" x14ac:dyDescent="0.35">
      <c r="A87" s="135">
        <v>105</v>
      </c>
      <c r="B87" s="130" t="s">
        <v>147</v>
      </c>
      <c r="C87" s="132"/>
      <c r="D87" s="130"/>
      <c r="E87" s="130" t="s">
        <v>41</v>
      </c>
      <c r="F87" s="114"/>
      <c r="G87" s="142" t="s">
        <v>148</v>
      </c>
      <c r="H87" s="143">
        <v>103</v>
      </c>
      <c r="I87" s="142" t="s">
        <v>284</v>
      </c>
      <c r="J87" s="142" t="s">
        <v>237</v>
      </c>
      <c r="K87" s="142" t="s">
        <v>48</v>
      </c>
      <c r="L87" s="131"/>
    </row>
    <row r="88" spans="1:12" ht="15.5" x14ac:dyDescent="0.35">
      <c r="A88" s="135">
        <v>106</v>
      </c>
      <c r="B88" s="130" t="s">
        <v>147</v>
      </c>
      <c r="C88" s="132"/>
      <c r="D88" s="130"/>
      <c r="E88" s="130" t="s">
        <v>41</v>
      </c>
      <c r="F88" s="114"/>
      <c r="G88" s="142" t="s">
        <v>148</v>
      </c>
      <c r="H88" s="143">
        <v>104</v>
      </c>
      <c r="I88" s="142" t="s">
        <v>285</v>
      </c>
      <c r="J88" s="142" t="s">
        <v>286</v>
      </c>
      <c r="K88" s="142" t="s">
        <v>48</v>
      </c>
      <c r="L88" s="131"/>
    </row>
    <row r="89" spans="1:12" ht="15.5" x14ac:dyDescent="0.35">
      <c r="A89" s="135">
        <v>107</v>
      </c>
      <c r="B89" s="130" t="s">
        <v>147</v>
      </c>
      <c r="C89" s="132"/>
      <c r="D89" s="130"/>
      <c r="E89" s="130" t="s">
        <v>41</v>
      </c>
      <c r="F89" s="114"/>
      <c r="G89" s="142" t="s">
        <v>148</v>
      </c>
      <c r="H89" s="143">
        <v>105</v>
      </c>
      <c r="I89" s="142" t="s">
        <v>287</v>
      </c>
      <c r="J89" s="142" t="s">
        <v>288</v>
      </c>
      <c r="K89" s="142" t="s">
        <v>48</v>
      </c>
      <c r="L89" s="131"/>
    </row>
    <row r="90" spans="1:12" ht="15.5" x14ac:dyDescent="0.35">
      <c r="A90" s="135">
        <v>22</v>
      </c>
      <c r="B90" s="130" t="s">
        <v>119</v>
      </c>
      <c r="C90" s="159" t="s">
        <v>278</v>
      </c>
      <c r="D90" s="130"/>
      <c r="E90" s="130"/>
      <c r="F90" s="114"/>
      <c r="G90" s="142" t="s">
        <v>46</v>
      </c>
      <c r="H90" s="143">
        <v>106</v>
      </c>
      <c r="I90" s="142" t="s">
        <v>289</v>
      </c>
      <c r="J90" s="142" t="s">
        <v>290</v>
      </c>
      <c r="K90" s="142" t="s">
        <v>48</v>
      </c>
      <c r="L90" s="131"/>
    </row>
    <row r="91" spans="1:12" ht="15.5" x14ac:dyDescent="0.35">
      <c r="A91" s="135">
        <v>11</v>
      </c>
      <c r="B91" s="130" t="s">
        <v>119</v>
      </c>
      <c r="C91" s="132"/>
      <c r="D91" s="130"/>
      <c r="E91" s="130" t="s">
        <v>41</v>
      </c>
      <c r="F91" s="114"/>
      <c r="G91" s="142" t="s">
        <v>42</v>
      </c>
      <c r="H91" s="143">
        <v>11</v>
      </c>
      <c r="I91" s="142" t="s">
        <v>291</v>
      </c>
      <c r="J91" s="142" t="s">
        <v>292</v>
      </c>
      <c r="K91" s="142" t="s">
        <v>66</v>
      </c>
      <c r="L91" s="131"/>
    </row>
    <row r="92" spans="1:12" ht="15.5" x14ac:dyDescent="0.35">
      <c r="A92" s="135">
        <v>21</v>
      </c>
      <c r="B92" s="130" t="s">
        <v>119</v>
      </c>
      <c r="C92" s="132"/>
      <c r="D92" s="130"/>
      <c r="E92" s="130"/>
      <c r="F92" s="114"/>
      <c r="G92" s="142" t="s">
        <v>46</v>
      </c>
      <c r="H92" s="143">
        <v>20</v>
      </c>
      <c r="I92" s="142" t="s">
        <v>54</v>
      </c>
      <c r="J92" s="142" t="s">
        <v>55</v>
      </c>
      <c r="K92" s="142" t="s">
        <v>66</v>
      </c>
      <c r="L92" s="131"/>
    </row>
    <row r="93" spans="1:12" ht="15.5" x14ac:dyDescent="0.35">
      <c r="A93" s="135">
        <v>36</v>
      </c>
      <c r="B93" s="130" t="s">
        <v>119</v>
      </c>
      <c r="C93" s="132"/>
      <c r="D93" s="130"/>
      <c r="E93" s="130" t="s">
        <v>41</v>
      </c>
      <c r="F93" s="114"/>
      <c r="G93" s="142" t="s">
        <v>50</v>
      </c>
      <c r="H93" s="143">
        <v>35</v>
      </c>
      <c r="I93" s="142" t="s">
        <v>71</v>
      </c>
      <c r="J93" s="142" t="s">
        <v>293</v>
      </c>
      <c r="K93" s="142" t="s">
        <v>66</v>
      </c>
      <c r="L93" s="131"/>
    </row>
    <row r="94" spans="1:12" ht="15.5" x14ac:dyDescent="0.35">
      <c r="A94" s="135">
        <v>44</v>
      </c>
      <c r="B94" s="130" t="s">
        <v>119</v>
      </c>
      <c r="C94" s="132"/>
      <c r="D94" s="130"/>
      <c r="E94" s="130"/>
      <c r="F94" s="114"/>
      <c r="G94" s="142" t="s">
        <v>50</v>
      </c>
      <c r="H94" s="143">
        <v>43</v>
      </c>
      <c r="I94" s="142" t="s">
        <v>294</v>
      </c>
      <c r="J94" s="142" t="s">
        <v>295</v>
      </c>
      <c r="K94" s="142" t="s">
        <v>66</v>
      </c>
      <c r="L94" s="131"/>
    </row>
    <row r="95" spans="1:12" ht="15.5" x14ac:dyDescent="0.35">
      <c r="A95" s="135">
        <v>55</v>
      </c>
      <c r="B95" s="130" t="s">
        <v>119</v>
      </c>
      <c r="C95" s="132"/>
      <c r="D95" s="130"/>
      <c r="E95" s="130"/>
      <c r="F95" s="114"/>
      <c r="G95" s="142" t="s">
        <v>60</v>
      </c>
      <c r="H95" s="143">
        <v>52</v>
      </c>
      <c r="I95" s="142" t="s">
        <v>296</v>
      </c>
      <c r="J95" s="142" t="s">
        <v>297</v>
      </c>
      <c r="K95" s="142" t="s">
        <v>66</v>
      </c>
      <c r="L95" s="131"/>
    </row>
    <row r="96" spans="1:12" ht="15.5" x14ac:dyDescent="0.35">
      <c r="A96" s="135">
        <v>58</v>
      </c>
      <c r="B96" s="130" t="s">
        <v>119</v>
      </c>
      <c r="C96" s="132"/>
      <c r="D96" s="130"/>
      <c r="E96" s="130"/>
      <c r="F96" s="114"/>
      <c r="G96" s="142" t="s">
        <v>60</v>
      </c>
      <c r="H96" s="143">
        <v>55</v>
      </c>
      <c r="I96" s="142" t="s">
        <v>298</v>
      </c>
      <c r="J96" s="142" t="s">
        <v>299</v>
      </c>
      <c r="K96" s="142" t="s">
        <v>66</v>
      </c>
      <c r="L96" s="131"/>
    </row>
    <row r="97" spans="1:12" ht="15.5" x14ac:dyDescent="0.35">
      <c r="A97" s="135">
        <v>66</v>
      </c>
      <c r="B97" s="130" t="s">
        <v>119</v>
      </c>
      <c r="C97" s="132"/>
      <c r="D97" s="130"/>
      <c r="E97" s="130" t="s">
        <v>41</v>
      </c>
      <c r="F97" s="114"/>
      <c r="G97" s="142" t="s">
        <v>60</v>
      </c>
      <c r="H97" s="143">
        <v>63</v>
      </c>
      <c r="I97" s="142" t="s">
        <v>300</v>
      </c>
      <c r="J97" s="142" t="s">
        <v>301</v>
      </c>
      <c r="K97" s="142" t="s">
        <v>66</v>
      </c>
      <c r="L97" s="131"/>
    </row>
    <row r="98" spans="1:12" ht="15.5" x14ac:dyDescent="0.35">
      <c r="A98" s="135">
        <v>67</v>
      </c>
      <c r="B98" s="130" t="s">
        <v>119</v>
      </c>
      <c r="C98" s="132"/>
      <c r="D98" s="130"/>
      <c r="E98" s="130" t="s">
        <v>41</v>
      </c>
      <c r="F98" s="114"/>
      <c r="G98" s="142" t="s">
        <v>60</v>
      </c>
      <c r="H98" s="143">
        <v>64</v>
      </c>
      <c r="I98" s="142" t="s">
        <v>81</v>
      </c>
      <c r="J98" s="142" t="s">
        <v>302</v>
      </c>
      <c r="K98" s="142" t="s">
        <v>66</v>
      </c>
      <c r="L98" s="131"/>
    </row>
    <row r="99" spans="1:12" ht="15.5" x14ac:dyDescent="0.35">
      <c r="A99" s="135">
        <v>68</v>
      </c>
      <c r="B99" s="130" t="s">
        <v>119</v>
      </c>
      <c r="C99" s="132"/>
      <c r="D99" s="130"/>
      <c r="E99" s="130"/>
      <c r="F99" s="114"/>
      <c r="G99" s="142" t="s">
        <v>60</v>
      </c>
      <c r="H99" s="143">
        <v>65</v>
      </c>
      <c r="I99" s="142" t="s">
        <v>303</v>
      </c>
      <c r="J99" s="142" t="s">
        <v>76</v>
      </c>
      <c r="K99" s="142" t="s">
        <v>66</v>
      </c>
      <c r="L99" s="131"/>
    </row>
    <row r="100" spans="1:12" ht="15.5" x14ac:dyDescent="0.35">
      <c r="A100" s="135">
        <v>71</v>
      </c>
      <c r="B100" s="130" t="s">
        <v>119</v>
      </c>
      <c r="C100" s="132"/>
      <c r="D100" s="130"/>
      <c r="E100" s="130" t="s">
        <v>41</v>
      </c>
      <c r="F100" s="114"/>
      <c r="G100" s="142" t="s">
        <v>60</v>
      </c>
      <c r="H100" s="143">
        <v>68</v>
      </c>
      <c r="I100" s="142" t="s">
        <v>304</v>
      </c>
      <c r="J100" s="142" t="s">
        <v>82</v>
      </c>
      <c r="K100" s="142" t="s">
        <v>66</v>
      </c>
      <c r="L100" s="131"/>
    </row>
    <row r="101" spans="1:12" ht="15.5" x14ac:dyDescent="0.35">
      <c r="A101" s="135">
        <v>72</v>
      </c>
      <c r="B101" s="130" t="s">
        <v>119</v>
      </c>
      <c r="C101" s="132"/>
      <c r="D101" s="130"/>
      <c r="E101" s="130" t="s">
        <v>41</v>
      </c>
      <c r="F101" s="114"/>
      <c r="G101" s="142" t="s">
        <v>60</v>
      </c>
      <c r="H101" s="143">
        <v>69</v>
      </c>
      <c r="I101" s="142" t="s">
        <v>75</v>
      </c>
      <c r="J101" s="142" t="s">
        <v>58</v>
      </c>
      <c r="K101" s="142" t="s">
        <v>66</v>
      </c>
      <c r="L101" s="131"/>
    </row>
    <row r="102" spans="1:12" ht="15.5" x14ac:dyDescent="0.35">
      <c r="A102" s="135">
        <v>84</v>
      </c>
      <c r="B102" s="130" t="s">
        <v>119</v>
      </c>
      <c r="C102" s="132"/>
      <c r="D102" s="130"/>
      <c r="E102" s="130"/>
      <c r="F102" s="114"/>
      <c r="G102" s="142" t="s">
        <v>84</v>
      </c>
      <c r="H102" s="143">
        <v>81</v>
      </c>
      <c r="I102" s="142" t="s">
        <v>305</v>
      </c>
      <c r="J102" s="142" t="s">
        <v>306</v>
      </c>
      <c r="K102" s="142" t="s">
        <v>66</v>
      </c>
      <c r="L102" s="131"/>
    </row>
    <row r="103" spans="1:12" ht="15.5" x14ac:dyDescent="0.35">
      <c r="A103" s="135">
        <v>91</v>
      </c>
      <c r="B103" s="130" t="s">
        <v>119</v>
      </c>
      <c r="C103" s="132"/>
      <c r="D103" s="130"/>
      <c r="E103" s="130" t="s">
        <v>41</v>
      </c>
      <c r="F103" s="114"/>
      <c r="G103" s="142" t="s">
        <v>89</v>
      </c>
      <c r="H103" s="143">
        <v>88</v>
      </c>
      <c r="I103" s="142" t="s">
        <v>307</v>
      </c>
      <c r="J103" s="142" t="s">
        <v>308</v>
      </c>
      <c r="K103" s="142" t="s">
        <v>66</v>
      </c>
      <c r="L103" s="131"/>
    </row>
    <row r="104" spans="1:12" ht="15.5" x14ac:dyDescent="0.35">
      <c r="A104" s="135">
        <v>93</v>
      </c>
      <c r="B104" s="130" t="s">
        <v>119</v>
      </c>
      <c r="C104" s="132"/>
      <c r="D104" s="130"/>
      <c r="E104" s="130"/>
      <c r="F104" s="114"/>
      <c r="G104" s="142" t="s">
        <v>89</v>
      </c>
      <c r="H104" s="143">
        <v>90</v>
      </c>
      <c r="I104" s="142" t="s">
        <v>309</v>
      </c>
      <c r="J104" s="142" t="s">
        <v>310</v>
      </c>
      <c r="K104" s="142" t="s">
        <v>66</v>
      </c>
      <c r="L104" s="131"/>
    </row>
    <row r="105" spans="1:12" ht="15.5" x14ac:dyDescent="0.35">
      <c r="A105" s="135">
        <v>104</v>
      </c>
      <c r="B105" s="130" t="s">
        <v>147</v>
      </c>
      <c r="C105" s="132"/>
      <c r="D105" s="130"/>
      <c r="E105" s="130" t="s">
        <v>41</v>
      </c>
      <c r="F105" s="114"/>
      <c r="G105" s="142" t="s">
        <v>148</v>
      </c>
      <c r="H105" s="143">
        <v>102</v>
      </c>
      <c r="I105" s="142" t="s">
        <v>311</v>
      </c>
      <c r="J105" s="142" t="s">
        <v>312</v>
      </c>
      <c r="K105" s="142" t="s">
        <v>66</v>
      </c>
      <c r="L105" s="131"/>
    </row>
    <row r="106" spans="1:12" ht="15.5" x14ac:dyDescent="0.35">
      <c r="A106" s="135">
        <v>82</v>
      </c>
      <c r="B106" s="130" t="s">
        <v>119</v>
      </c>
      <c r="C106" s="132"/>
      <c r="D106" s="130"/>
      <c r="E106" s="130" t="s">
        <v>41</v>
      </c>
      <c r="F106" s="114"/>
      <c r="G106" s="142" t="s">
        <v>84</v>
      </c>
      <c r="H106" s="143">
        <v>79</v>
      </c>
      <c r="I106" s="142" t="s">
        <v>313</v>
      </c>
      <c r="J106" s="142" t="s">
        <v>314</v>
      </c>
      <c r="K106" s="142" t="s">
        <v>158</v>
      </c>
      <c r="L106" s="131"/>
    </row>
    <row r="107" spans="1:12" ht="15.5" x14ac:dyDescent="0.35">
      <c r="A107" s="135">
        <v>49</v>
      </c>
      <c r="B107" s="130" t="s">
        <v>119</v>
      </c>
      <c r="C107" s="132"/>
      <c r="D107" s="130"/>
      <c r="E107" s="130" t="s">
        <v>41</v>
      </c>
      <c r="F107" s="114"/>
      <c r="G107" s="142" t="s">
        <v>60</v>
      </c>
      <c r="H107" s="143">
        <v>47</v>
      </c>
      <c r="I107" s="142" t="s">
        <v>315</v>
      </c>
      <c r="J107" s="142" t="s">
        <v>316</v>
      </c>
      <c r="K107" s="142" t="s">
        <v>57</v>
      </c>
      <c r="L107" s="131"/>
    </row>
    <row r="108" spans="1:12" ht="15.5" x14ac:dyDescent="0.35">
      <c r="A108" s="135">
        <v>64</v>
      </c>
      <c r="B108" s="130" t="s">
        <v>119</v>
      </c>
      <c r="C108" s="132"/>
      <c r="D108" s="130"/>
      <c r="E108" s="130"/>
      <c r="F108" s="114"/>
      <c r="G108" s="142" t="s">
        <v>60</v>
      </c>
      <c r="H108" s="143">
        <v>61</v>
      </c>
      <c r="I108" s="142" t="s">
        <v>317</v>
      </c>
      <c r="J108" s="142" t="s">
        <v>318</v>
      </c>
      <c r="K108" s="142" t="s">
        <v>141</v>
      </c>
      <c r="L108" s="131"/>
    </row>
    <row r="109" spans="1:12" ht="15.5" x14ac:dyDescent="0.35">
      <c r="A109" s="135">
        <v>65</v>
      </c>
      <c r="B109" s="130" t="s">
        <v>119</v>
      </c>
      <c r="C109" s="132"/>
      <c r="D109" s="130"/>
      <c r="E109" s="130"/>
      <c r="F109" s="114"/>
      <c r="G109" s="142" t="s">
        <v>60</v>
      </c>
      <c r="H109" s="143">
        <v>62</v>
      </c>
      <c r="I109" s="142" t="s">
        <v>319</v>
      </c>
      <c r="J109" s="142" t="s">
        <v>320</v>
      </c>
      <c r="K109" s="142" t="s">
        <v>141</v>
      </c>
      <c r="L109" s="131"/>
    </row>
  </sheetData>
  <autoFilter ref="B1:K91" xr:uid="{00000000-0009-0000-0000-000006000000}"/>
  <sortState xmlns:xlrd2="http://schemas.microsoft.com/office/spreadsheetml/2017/richdata2" ref="M2:N18">
    <sortCondition ref="N2:N18"/>
    <sortCondition ref="M2:M18"/>
  </sortState>
  <conditionalFormatting sqref="D1:D109 G2:G23 G109">
    <cfRule type="containsText" dxfId="6" priority="13" operator="containsText" text="YES">
      <formula>NOT(ISERROR(SEARCH("YES",D1)))</formula>
    </cfRule>
    <cfRule type="containsText" dxfId="5" priority="14" operator="containsText" text="NO">
      <formula>NOT(ISERROR(SEARCH("NO",D1)))</formula>
    </cfRule>
  </conditionalFormatting>
  <conditionalFormatting sqref="D110:E1048576">
    <cfRule type="cellIs" dxfId="4" priority="18" operator="equal">
      <formula>"yes"</formula>
    </cfRule>
    <cfRule type="cellIs" dxfId="3" priority="19" operator="equal">
      <formula>"no"</formula>
    </cfRule>
  </conditionalFormatting>
  <conditionalFormatting sqref="E1:E109 I2:I23 I109">
    <cfRule type="containsText" dxfId="2" priority="12" operator="containsText" text="YES">
      <formula>NOT(ISERROR(SEARCH("YES",E1)))</formula>
    </cfRule>
  </conditionalFormatting>
  <conditionalFormatting sqref="H2:H109">
    <cfRule type="duplicateValues" dxfId="1" priority="404"/>
  </conditionalFormatting>
  <conditionalFormatting sqref="H110:H1048576 H1">
    <cfRule type="duplicateValues" dxfId="0" priority="5"/>
  </conditionalFormatting>
  <pageMargins left="0.19685039370078741" right="0.19685039370078741" top="0.39370078740157483" bottom="0.19685039370078741" header="0.19685039370078741" footer="0.19685039370078741"/>
  <pageSetup paperSize="9" fitToHeight="0" orientation="landscape" horizontalDpi="4294967294" r:id="rId1"/>
  <rowBreaks count="7" manualBreakCount="7">
    <brk id="26" min="5" max="10" man="1"/>
    <brk id="39" max="16383" man="1"/>
    <brk id="53" max="16383" man="1"/>
    <brk id="62" max="16383" man="1"/>
    <brk id="75" max="16383" man="1"/>
    <brk id="5" max="16383" man="1"/>
    <brk id="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P39"/>
  <sheetViews>
    <sheetView showGridLines="0" workbookViewId="0">
      <selection activeCell="I9" sqref="I9"/>
    </sheetView>
  </sheetViews>
  <sheetFormatPr defaultRowHeight="14.5" x14ac:dyDescent="0.35"/>
  <cols>
    <col min="1" max="1" width="1.7265625" customWidth="1"/>
    <col min="2" max="2" width="18.7265625" bestFit="1" customWidth="1"/>
    <col min="3" max="3" width="19.26953125" bestFit="1" customWidth="1"/>
    <col min="4" max="4" width="10" customWidth="1"/>
    <col min="5" max="5" width="6.81640625" customWidth="1"/>
    <col min="6" max="6" width="8.81640625" customWidth="1"/>
    <col min="7" max="7" width="8.81640625" bestFit="1" customWidth="1"/>
    <col min="8" max="11" width="9.7265625" customWidth="1"/>
    <col min="12" max="12" width="9" customWidth="1"/>
    <col min="13" max="13" width="4.54296875" customWidth="1"/>
    <col min="14" max="14" width="21.26953125" bestFit="1" customWidth="1"/>
    <col min="16" max="16" width="15.453125" customWidth="1"/>
  </cols>
  <sheetData>
    <row r="1" spans="1:16" ht="16" thickBot="1" x14ac:dyDescent="0.4">
      <c r="A1" s="71"/>
      <c r="B1" s="71"/>
      <c r="C1" s="111"/>
      <c r="D1" s="251" t="s">
        <v>321</v>
      </c>
      <c r="E1" s="251"/>
      <c r="F1" s="71"/>
      <c r="G1" s="71"/>
      <c r="H1" s="114"/>
      <c r="I1" s="114"/>
      <c r="J1" s="114"/>
      <c r="K1" s="114"/>
      <c r="L1" s="115"/>
      <c r="M1" s="71"/>
      <c r="N1" s="71"/>
    </row>
    <row r="2" spans="1:16" ht="18" x14ac:dyDescent="0.4">
      <c r="A2" s="71"/>
      <c r="B2" s="116" t="s">
        <v>322</v>
      </c>
      <c r="C2" s="111"/>
      <c r="D2" s="118" t="s">
        <v>323</v>
      </c>
      <c r="E2" s="118" t="s">
        <v>324</v>
      </c>
      <c r="F2" s="121" t="s">
        <v>325</v>
      </c>
      <c r="G2" s="252" t="s">
        <v>326</v>
      </c>
      <c r="H2" s="252"/>
      <c r="I2" s="114"/>
      <c r="J2" s="114"/>
      <c r="K2" s="114"/>
      <c r="L2" s="71"/>
      <c r="M2" s="96" t="s">
        <v>327</v>
      </c>
      <c r="N2" s="97"/>
      <c r="O2" s="98"/>
      <c r="P2" s="99"/>
    </row>
    <row r="3" spans="1:16" ht="15.5" x14ac:dyDescent="0.35">
      <c r="A3" s="71"/>
      <c r="B3" s="71"/>
      <c r="C3" s="71"/>
      <c r="D3" s="71"/>
      <c r="E3" s="71"/>
      <c r="F3" s="71"/>
      <c r="G3" s="71"/>
      <c r="H3" s="72"/>
      <c r="I3" s="114"/>
      <c r="J3" s="114"/>
      <c r="K3" s="114"/>
      <c r="L3" s="71"/>
      <c r="M3" s="100"/>
      <c r="N3" s="101" t="s">
        <v>328</v>
      </c>
      <c r="O3" s="102">
        <v>0</v>
      </c>
      <c r="P3" s="103"/>
    </row>
    <row r="4" spans="1:16" ht="15.5" x14ac:dyDescent="0.35">
      <c r="A4" s="71"/>
      <c r="B4" s="71" t="s">
        <v>329</v>
      </c>
      <c r="C4" s="71" t="s">
        <v>330</v>
      </c>
      <c r="D4" s="112"/>
      <c r="E4" s="113"/>
      <c r="F4" s="110">
        <v>50</v>
      </c>
      <c r="G4" s="110">
        <f t="shared" ref="G4:G11" si="0">F4+E4</f>
        <v>50</v>
      </c>
      <c r="H4" s="71"/>
      <c r="I4" s="114"/>
      <c r="J4" s="114"/>
      <c r="K4" s="114"/>
      <c r="L4" s="71"/>
      <c r="M4" s="100"/>
      <c r="N4" s="101"/>
      <c r="O4" s="102">
        <v>0</v>
      </c>
      <c r="P4" s="104"/>
    </row>
    <row r="5" spans="1:16" ht="15.5" x14ac:dyDescent="0.35">
      <c r="A5" s="71"/>
      <c r="B5" s="71" t="s">
        <v>331</v>
      </c>
      <c r="C5" s="71" t="s">
        <v>332</v>
      </c>
      <c r="D5" s="112"/>
      <c r="E5" s="113"/>
      <c r="F5" s="110">
        <v>50</v>
      </c>
      <c r="G5" s="110">
        <f t="shared" si="0"/>
        <v>50</v>
      </c>
      <c r="H5" s="71"/>
      <c r="I5" s="114"/>
      <c r="J5" s="114"/>
      <c r="K5" s="114"/>
      <c r="L5" s="71"/>
      <c r="M5" s="100"/>
      <c r="N5" s="101" t="s">
        <v>333</v>
      </c>
      <c r="O5" s="102">
        <v>0</v>
      </c>
      <c r="P5" s="103"/>
    </row>
    <row r="6" spans="1:16" ht="15.5" x14ac:dyDescent="0.35">
      <c r="A6" s="71"/>
      <c r="B6" s="71" t="s">
        <v>334</v>
      </c>
      <c r="C6" s="73" t="s">
        <v>335</v>
      </c>
      <c r="D6" s="112"/>
      <c r="E6" s="113"/>
      <c r="F6" s="110">
        <v>50</v>
      </c>
      <c r="G6" s="110">
        <f t="shared" si="0"/>
        <v>50</v>
      </c>
      <c r="H6" s="71"/>
      <c r="I6" s="114"/>
      <c r="J6" s="114"/>
      <c r="K6" s="114"/>
      <c r="L6" s="71"/>
      <c r="M6" s="105"/>
      <c r="N6" s="101" t="s">
        <v>336</v>
      </c>
      <c r="O6" s="102">
        <v>0</v>
      </c>
      <c r="P6" s="103"/>
    </row>
    <row r="7" spans="1:16" ht="15.5" x14ac:dyDescent="0.35">
      <c r="A7" s="71"/>
      <c r="B7" s="71"/>
      <c r="C7" s="73" t="s">
        <v>337</v>
      </c>
      <c r="D7" s="112"/>
      <c r="E7" s="113"/>
      <c r="F7" s="110">
        <v>50</v>
      </c>
      <c r="G7" s="110">
        <f t="shared" si="0"/>
        <v>50</v>
      </c>
      <c r="H7" s="71"/>
      <c r="I7" s="114"/>
      <c r="J7" s="114"/>
      <c r="K7" s="114"/>
      <c r="L7" s="71"/>
      <c r="M7" s="105"/>
      <c r="N7" s="101"/>
      <c r="O7" s="106">
        <f>SUM(O3:O6)</f>
        <v>0</v>
      </c>
      <c r="P7" s="103"/>
    </row>
    <row r="8" spans="1:16" ht="16" thickBot="1" x14ac:dyDescent="0.4">
      <c r="A8" s="71"/>
      <c r="B8" s="71"/>
      <c r="C8" s="73" t="s">
        <v>338</v>
      </c>
      <c r="D8" s="112"/>
      <c r="E8" s="113"/>
      <c r="F8" s="110">
        <v>50</v>
      </c>
      <c r="G8" s="110">
        <f t="shared" si="0"/>
        <v>50</v>
      </c>
      <c r="H8" s="71"/>
      <c r="I8" s="114"/>
      <c r="J8" s="114"/>
      <c r="K8" s="114"/>
      <c r="L8" s="71"/>
      <c r="M8" s="107"/>
      <c r="N8" s="108"/>
      <c r="O8" s="108"/>
      <c r="P8" s="109"/>
    </row>
    <row r="9" spans="1:16" ht="15.5" x14ac:dyDescent="0.35">
      <c r="A9" s="71"/>
      <c r="B9" s="71"/>
      <c r="C9" s="73" t="s">
        <v>339</v>
      </c>
      <c r="D9" s="112"/>
      <c r="E9" s="113"/>
      <c r="F9" s="110">
        <v>50</v>
      </c>
      <c r="G9" s="110">
        <f t="shared" si="0"/>
        <v>50</v>
      </c>
      <c r="H9" s="71"/>
      <c r="I9" s="71"/>
      <c r="J9" s="71"/>
      <c r="K9" s="71"/>
      <c r="L9" s="73"/>
      <c r="M9" s="71"/>
      <c r="N9" s="71"/>
    </row>
    <row r="10" spans="1:16" ht="15.5" x14ac:dyDescent="0.35">
      <c r="A10" s="71"/>
      <c r="B10" s="71"/>
      <c r="C10" s="73" t="s">
        <v>340</v>
      </c>
      <c r="D10" s="112"/>
      <c r="E10" s="113"/>
      <c r="F10" s="110">
        <v>50</v>
      </c>
      <c r="G10" s="110">
        <f t="shared" si="0"/>
        <v>50</v>
      </c>
      <c r="H10" s="71"/>
      <c r="I10" s="71"/>
      <c r="J10" s="71"/>
      <c r="K10" s="71"/>
      <c r="L10" s="71"/>
      <c r="M10" s="71"/>
      <c r="N10" s="71"/>
    </row>
    <row r="11" spans="1:16" ht="15.5" x14ac:dyDescent="0.35">
      <c r="A11" s="71"/>
      <c r="B11" s="71"/>
      <c r="C11" s="73" t="s">
        <v>341</v>
      </c>
      <c r="D11" s="112"/>
      <c r="E11" s="113"/>
      <c r="F11" s="110">
        <v>0</v>
      </c>
      <c r="G11" s="110">
        <f t="shared" si="0"/>
        <v>0</v>
      </c>
      <c r="H11" s="71"/>
      <c r="I11" s="71"/>
      <c r="J11" s="71"/>
      <c r="K11" s="71"/>
      <c r="L11" s="71"/>
      <c r="M11" s="71"/>
      <c r="N11" s="71"/>
    </row>
    <row r="12" spans="1:16" ht="15.5" x14ac:dyDescent="0.35">
      <c r="A12" s="71"/>
      <c r="B12" s="71"/>
      <c r="C12" s="71"/>
      <c r="D12" s="112"/>
      <c r="E12" s="113"/>
      <c r="F12" s="110"/>
      <c r="G12" s="110"/>
      <c r="H12" s="71"/>
      <c r="I12" s="71"/>
      <c r="J12" s="71"/>
      <c r="K12" s="71"/>
      <c r="L12" s="71"/>
      <c r="M12" s="71"/>
      <c r="N12" s="71"/>
    </row>
    <row r="13" spans="1:16" ht="15.5" x14ac:dyDescent="0.35">
      <c r="A13" s="71"/>
      <c r="B13" s="71" t="s">
        <v>342</v>
      </c>
      <c r="C13" s="71" t="s">
        <v>343</v>
      </c>
      <c r="D13" s="112">
        <v>120</v>
      </c>
      <c r="E13" s="113">
        <f>IF(D13=0,50,((D13*2)*0.5))</f>
        <v>120</v>
      </c>
      <c r="F13" s="110"/>
      <c r="G13" s="110">
        <f>F13+E13</f>
        <v>120</v>
      </c>
      <c r="H13" s="71"/>
      <c r="I13" s="71"/>
      <c r="J13" s="71"/>
      <c r="K13" s="71"/>
      <c r="L13" s="71"/>
      <c r="M13" s="71"/>
      <c r="N13" s="71"/>
    </row>
    <row r="14" spans="1:16" ht="15.5" x14ac:dyDescent="0.35">
      <c r="A14" s="71"/>
      <c r="B14" s="71" t="s">
        <v>344</v>
      </c>
      <c r="C14" s="71" t="s">
        <v>345</v>
      </c>
      <c r="D14" s="112"/>
      <c r="E14" s="113"/>
      <c r="F14" s="110">
        <v>50</v>
      </c>
      <c r="G14" s="110">
        <f t="shared" ref="G14:G18" si="1">F14+E14</f>
        <v>50</v>
      </c>
      <c r="H14" s="71"/>
      <c r="I14" s="71"/>
      <c r="J14" s="71"/>
      <c r="K14" s="71"/>
      <c r="L14" s="71"/>
      <c r="M14" s="71"/>
      <c r="N14" s="71"/>
    </row>
    <row r="15" spans="1:16" ht="15.5" x14ac:dyDescent="0.35">
      <c r="A15" s="71"/>
      <c r="B15" s="71" t="s">
        <v>346</v>
      </c>
      <c r="C15" s="71" t="s">
        <v>335</v>
      </c>
      <c r="D15" s="112"/>
      <c r="E15" s="113"/>
      <c r="F15" s="110">
        <v>100</v>
      </c>
      <c r="G15" s="110">
        <f t="shared" si="1"/>
        <v>100</v>
      </c>
      <c r="H15" s="71"/>
      <c r="I15" s="71"/>
      <c r="J15" s="71"/>
      <c r="K15" s="71"/>
      <c r="L15" s="71"/>
      <c r="M15" s="71"/>
      <c r="N15" s="71"/>
    </row>
    <row r="16" spans="1:16" ht="15.5" x14ac:dyDescent="0.35">
      <c r="A16" s="71"/>
      <c r="B16" s="71" t="s">
        <v>347</v>
      </c>
      <c r="C16" s="71" t="s">
        <v>348</v>
      </c>
      <c r="D16" s="112"/>
      <c r="E16" s="113"/>
      <c r="F16" s="110">
        <v>50</v>
      </c>
      <c r="G16" s="110">
        <f t="shared" si="1"/>
        <v>50</v>
      </c>
      <c r="H16" s="71"/>
      <c r="I16" s="71"/>
      <c r="J16" s="71"/>
      <c r="K16" s="71"/>
      <c r="L16" s="71"/>
      <c r="M16" s="71"/>
      <c r="N16" s="71"/>
    </row>
    <row r="17" spans="1:14" ht="15.5" x14ac:dyDescent="0.35">
      <c r="A17" s="71"/>
      <c r="B17" s="71" t="s">
        <v>349</v>
      </c>
      <c r="C17" s="73" t="s">
        <v>350</v>
      </c>
      <c r="D17" s="112">
        <v>56</v>
      </c>
      <c r="E17" s="113">
        <f>IF(D17=0,50,((D17*2)*0.5))</f>
        <v>56</v>
      </c>
      <c r="F17" s="110"/>
      <c r="G17" s="110">
        <f t="shared" si="1"/>
        <v>56</v>
      </c>
      <c r="H17" s="71"/>
      <c r="I17" s="71"/>
      <c r="J17" s="71"/>
      <c r="K17" s="71"/>
      <c r="L17" s="71"/>
      <c r="M17" s="71"/>
      <c r="N17" s="71"/>
    </row>
    <row r="18" spans="1:14" ht="15.5" x14ac:dyDescent="0.35">
      <c r="A18" s="71"/>
      <c r="B18" s="71" t="s">
        <v>351</v>
      </c>
      <c r="C18" s="71" t="s">
        <v>352</v>
      </c>
      <c r="D18" s="112"/>
      <c r="E18" s="113"/>
      <c r="F18" s="110">
        <v>50</v>
      </c>
      <c r="G18" s="110">
        <f t="shared" si="1"/>
        <v>50</v>
      </c>
      <c r="H18" s="71"/>
      <c r="I18" s="71"/>
      <c r="J18" s="71"/>
      <c r="K18" s="71"/>
      <c r="L18" s="71"/>
      <c r="M18" s="71"/>
      <c r="N18" s="71"/>
    </row>
    <row r="19" spans="1:14" ht="15.5" x14ac:dyDescent="0.35">
      <c r="A19" s="71"/>
      <c r="B19" s="71"/>
      <c r="C19" s="71"/>
      <c r="D19" s="71"/>
      <c r="E19" s="71"/>
      <c r="F19" s="71"/>
      <c r="G19" s="74">
        <f>SUM(G3:G18)</f>
        <v>776</v>
      </c>
      <c r="H19" s="120" t="s">
        <v>353</v>
      </c>
      <c r="I19" s="71"/>
      <c r="J19" s="71"/>
      <c r="K19" s="71"/>
      <c r="L19" s="71"/>
      <c r="M19" s="71"/>
      <c r="N19" s="71"/>
    </row>
    <row r="20" spans="1:14" ht="15.5" x14ac:dyDescent="0.35">
      <c r="A20" s="71"/>
      <c r="B20" s="71"/>
      <c r="C20" s="71"/>
      <c r="D20" s="71"/>
      <c r="E20" s="71"/>
      <c r="F20" s="71"/>
      <c r="G20" s="72"/>
      <c r="H20" s="71"/>
      <c r="I20" s="71"/>
      <c r="J20" s="71"/>
      <c r="K20" s="71"/>
      <c r="L20" s="71"/>
      <c r="M20" s="71"/>
      <c r="N20" s="71"/>
    </row>
    <row r="21" spans="1:14" ht="15.5" x14ac:dyDescent="0.35">
      <c r="A21" s="71"/>
      <c r="B21" s="71" t="s">
        <v>354</v>
      </c>
      <c r="C21" s="71" t="s">
        <v>72</v>
      </c>
      <c r="D21" s="71"/>
      <c r="E21" s="71"/>
      <c r="F21" s="71"/>
      <c r="G21" s="72">
        <v>100</v>
      </c>
      <c r="H21" s="71" t="s">
        <v>355</v>
      </c>
      <c r="I21" s="71"/>
      <c r="J21" s="71"/>
      <c r="K21" s="71"/>
      <c r="M21" s="71"/>
      <c r="N21" s="71"/>
    </row>
    <row r="22" spans="1:14" ht="15.5" x14ac:dyDescent="0.35">
      <c r="A22" s="71"/>
      <c r="B22" s="71" t="s">
        <v>356</v>
      </c>
      <c r="C22" s="71" t="s">
        <v>43</v>
      </c>
      <c r="D22" s="71"/>
      <c r="E22" s="71"/>
      <c r="F22" s="71"/>
      <c r="G22" s="72">
        <v>150</v>
      </c>
      <c r="H22" s="71" t="s">
        <v>355</v>
      </c>
      <c r="I22" s="71"/>
      <c r="J22" s="71"/>
      <c r="K22" s="71"/>
      <c r="M22" s="71"/>
      <c r="N22" s="71"/>
    </row>
    <row r="23" spans="1:14" ht="15.5" x14ac:dyDescent="0.35">
      <c r="A23" s="71"/>
      <c r="B23" s="71" t="s">
        <v>357</v>
      </c>
      <c r="C23" s="71"/>
      <c r="D23" s="71"/>
      <c r="E23" s="71"/>
      <c r="F23" s="71"/>
      <c r="G23" s="72">
        <v>300</v>
      </c>
      <c r="H23" s="71" t="s">
        <v>358</v>
      </c>
      <c r="I23" s="71"/>
      <c r="J23" s="71"/>
      <c r="K23" s="71"/>
      <c r="M23" s="71"/>
      <c r="N23" s="71"/>
    </row>
    <row r="24" spans="1:14" ht="15.5" x14ac:dyDescent="0.35">
      <c r="A24" s="71"/>
      <c r="B24" s="71" t="s">
        <v>359</v>
      </c>
      <c r="C24" s="71"/>
      <c r="D24" s="71"/>
      <c r="E24" s="71"/>
      <c r="F24" s="71"/>
      <c r="G24" s="72">
        <v>300</v>
      </c>
      <c r="H24" s="71" t="s">
        <v>360</v>
      </c>
      <c r="I24" s="71"/>
      <c r="J24" s="71"/>
      <c r="K24" s="71"/>
      <c r="M24" s="71"/>
      <c r="N24" s="71"/>
    </row>
    <row r="25" spans="1:14" ht="15.5" x14ac:dyDescent="0.35">
      <c r="A25" s="71"/>
      <c r="B25" s="71" t="s">
        <v>361</v>
      </c>
      <c r="C25" s="71"/>
      <c r="D25" s="71"/>
      <c r="E25" s="71"/>
      <c r="F25" s="71"/>
      <c r="G25" s="72">
        <v>200</v>
      </c>
      <c r="H25" s="71" t="s">
        <v>362</v>
      </c>
      <c r="I25" s="71"/>
      <c r="J25" s="71"/>
      <c r="K25" s="71"/>
      <c r="M25" s="71"/>
      <c r="N25" s="71"/>
    </row>
    <row r="26" spans="1:14" ht="15.5" x14ac:dyDescent="0.35">
      <c r="A26" s="71"/>
      <c r="B26" s="71"/>
      <c r="C26" s="71"/>
      <c r="D26" s="71"/>
      <c r="E26" s="71"/>
      <c r="F26" s="71"/>
      <c r="G26" s="72"/>
      <c r="H26" s="71"/>
      <c r="I26" s="71"/>
      <c r="J26" s="71"/>
      <c r="K26" s="71"/>
      <c r="L26" s="71"/>
      <c r="M26" s="71"/>
      <c r="N26" s="71"/>
    </row>
    <row r="27" spans="1:14" ht="15.5" x14ac:dyDescent="0.35">
      <c r="A27" s="71"/>
      <c r="B27" s="71"/>
      <c r="C27" s="71"/>
      <c r="D27" s="71"/>
      <c r="E27" s="71"/>
      <c r="F27" s="119" t="s">
        <v>363</v>
      </c>
      <c r="G27" s="74">
        <f>SUM(G19:G25)</f>
        <v>1826</v>
      </c>
      <c r="H27" s="71"/>
      <c r="I27" s="71"/>
      <c r="J27" s="71"/>
      <c r="K27" s="71"/>
      <c r="L27" s="71"/>
      <c r="M27" s="71"/>
      <c r="N27" s="71"/>
    </row>
    <row r="28" spans="1:14" ht="15.5" x14ac:dyDescent="0.35">
      <c r="A28" s="71"/>
      <c r="B28" s="116" t="s">
        <v>364</v>
      </c>
      <c r="C28" s="71"/>
      <c r="D28" s="71"/>
      <c r="E28" s="71"/>
      <c r="F28" s="71"/>
      <c r="G28" s="72"/>
      <c r="H28" s="71"/>
      <c r="I28" s="71"/>
      <c r="J28" s="71"/>
      <c r="K28" s="71"/>
      <c r="L28" s="71"/>
      <c r="M28" s="71"/>
      <c r="N28" s="71"/>
    </row>
    <row r="29" spans="1:14" ht="15.5" x14ac:dyDescent="0.35">
      <c r="A29" s="71"/>
      <c r="B29" s="73" t="s">
        <v>365</v>
      </c>
      <c r="C29" s="75"/>
      <c r="D29" s="117">
        <v>65</v>
      </c>
      <c r="E29" s="71">
        <v>35</v>
      </c>
      <c r="F29" s="75"/>
      <c r="G29" s="76">
        <f>E29*D29</f>
        <v>2275</v>
      </c>
      <c r="H29" s="71"/>
      <c r="I29" s="71"/>
      <c r="J29" s="71"/>
      <c r="K29" s="71"/>
      <c r="L29" s="71"/>
      <c r="M29" s="71"/>
      <c r="N29" s="71"/>
    </row>
    <row r="30" spans="1:14" ht="15.5" x14ac:dyDescent="0.35">
      <c r="A30" s="71"/>
      <c r="B30" s="73" t="s">
        <v>366</v>
      </c>
      <c r="C30" s="75" t="s">
        <v>367</v>
      </c>
      <c r="D30" s="71"/>
      <c r="E30" s="71"/>
      <c r="F30" s="75"/>
      <c r="G30" s="76">
        <v>300</v>
      </c>
      <c r="H30" s="71"/>
      <c r="I30" s="71"/>
      <c r="J30" s="71"/>
      <c r="K30" s="71"/>
      <c r="L30" s="71"/>
      <c r="M30" s="71"/>
      <c r="N30" s="71"/>
    </row>
    <row r="31" spans="1:14" ht="15.5" x14ac:dyDescent="0.35">
      <c r="A31" s="71"/>
      <c r="B31" s="73" t="s">
        <v>368</v>
      </c>
      <c r="C31" s="75"/>
      <c r="D31" s="71"/>
      <c r="E31" s="71"/>
      <c r="F31" s="75"/>
      <c r="G31" s="76">
        <v>0</v>
      </c>
      <c r="H31" s="71"/>
      <c r="I31" s="71"/>
      <c r="J31" s="71"/>
      <c r="K31" s="71"/>
      <c r="L31" s="71"/>
      <c r="M31" s="71"/>
      <c r="N31" s="71"/>
    </row>
    <row r="32" spans="1:14" ht="15.5" x14ac:dyDescent="0.35">
      <c r="A32" s="71"/>
      <c r="B32" s="71"/>
      <c r="C32" s="71"/>
      <c r="D32" s="71"/>
      <c r="E32" s="71"/>
      <c r="F32" s="71"/>
      <c r="G32" s="74">
        <f>SUM(G29:G31)</f>
        <v>2575</v>
      </c>
      <c r="H32" s="71"/>
      <c r="I32" s="71"/>
      <c r="J32" s="71"/>
      <c r="K32" s="71"/>
      <c r="L32" s="71"/>
      <c r="M32" s="71"/>
      <c r="N32" s="71"/>
    </row>
    <row r="33" spans="1:14" ht="15.5" x14ac:dyDescent="0.35">
      <c r="A33" s="71"/>
      <c r="B33" s="71"/>
      <c r="C33" s="71"/>
      <c r="D33" s="71"/>
      <c r="E33" s="71"/>
      <c r="F33" s="119" t="s">
        <v>369</v>
      </c>
      <c r="G33" s="77">
        <f>G32-G27</f>
        <v>749</v>
      </c>
      <c r="H33" s="72"/>
      <c r="I33" s="72"/>
      <c r="J33" s="72"/>
      <c r="K33" s="72"/>
      <c r="L33" s="71"/>
      <c r="M33" s="71"/>
      <c r="N33" s="71"/>
    </row>
    <row r="34" spans="1:14" ht="15.5" x14ac:dyDescent="0.35">
      <c r="A34" s="71"/>
      <c r="B34" s="71"/>
      <c r="C34" s="71"/>
      <c r="D34" s="71"/>
      <c r="E34" s="71"/>
      <c r="F34" s="71"/>
      <c r="G34" s="71"/>
      <c r="H34" s="72"/>
      <c r="I34" s="72"/>
      <c r="J34" s="72"/>
      <c r="K34" s="72"/>
      <c r="L34" s="71"/>
      <c r="M34" s="71"/>
      <c r="N34" s="71"/>
    </row>
    <row r="35" spans="1:14" ht="15.5" x14ac:dyDescent="0.35">
      <c r="A35" s="71"/>
      <c r="B35" s="71"/>
      <c r="C35" s="71"/>
      <c r="D35" s="71"/>
      <c r="E35" s="71"/>
      <c r="F35" s="71"/>
      <c r="G35" s="71"/>
      <c r="H35" s="72"/>
      <c r="I35" s="72"/>
      <c r="J35" s="72"/>
      <c r="K35" s="72"/>
      <c r="L35" s="71"/>
      <c r="M35" s="71"/>
      <c r="N35" s="71"/>
    </row>
    <row r="36" spans="1:14" ht="15.5" x14ac:dyDescent="0.35">
      <c r="A36" s="71"/>
      <c r="B36" s="71"/>
      <c r="C36" s="71"/>
      <c r="D36" s="71"/>
      <c r="E36" s="71"/>
      <c r="F36" s="71"/>
      <c r="G36" s="71"/>
      <c r="H36" s="72"/>
      <c r="I36" s="72"/>
      <c r="J36" s="72"/>
      <c r="K36" s="72"/>
      <c r="L36" s="71"/>
      <c r="M36" s="71"/>
      <c r="N36" s="71"/>
    </row>
    <row r="37" spans="1:14" ht="15.5" x14ac:dyDescent="0.35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</row>
    <row r="38" spans="1:14" ht="15.5" x14ac:dyDescent="0.35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</row>
    <row r="39" spans="1:14" ht="15.5" x14ac:dyDescent="0.35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</row>
  </sheetData>
  <mergeCells count="2">
    <mergeCell ref="D1:E1"/>
    <mergeCell ref="G2:H2"/>
  </mergeCells>
  <pageMargins left="0.19685039370078741" right="0.19685039370078741" top="0.19685039370078741" bottom="0.19685039370078741" header="0.19685039370078741" footer="0.19685039370078741"/>
  <pageSetup paperSize="9" orientation="landscape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Y9"/>
  <sheetViews>
    <sheetView showGridLines="0" zoomScale="60" zoomScaleNormal="60" workbookViewId="0">
      <selection activeCell="H32" sqref="H32"/>
    </sheetView>
  </sheetViews>
  <sheetFormatPr defaultRowHeight="18.5" x14ac:dyDescent="0.45"/>
  <cols>
    <col min="1" max="1" width="11.1796875" customWidth="1"/>
    <col min="2" max="2" width="9.1796875" style="78"/>
    <col min="4" max="4" width="41.7265625" bestFit="1" customWidth="1"/>
    <col min="5" max="5" width="27.1796875" customWidth="1"/>
    <col min="6" max="6" width="36.81640625" bestFit="1" customWidth="1"/>
    <col min="7" max="20" width="9.7265625" customWidth="1"/>
    <col min="21" max="24" width="15.453125" customWidth="1"/>
    <col min="25" max="25" width="9.81640625" customWidth="1"/>
    <col min="257" max="257" width="2.7265625" customWidth="1"/>
    <col min="259" max="259" width="24.7265625" customWidth="1"/>
    <col min="260" max="260" width="33.81640625" bestFit="1" customWidth="1"/>
    <col min="261" max="261" width="8" bestFit="1" customWidth="1"/>
    <col min="262" max="262" width="15.54296875" customWidth="1"/>
    <col min="263" max="276" width="7.453125" customWidth="1"/>
    <col min="277" max="279" width="11.1796875" customWidth="1"/>
    <col min="280" max="280" width="13.54296875" customWidth="1"/>
    <col min="281" max="281" width="9.81640625" customWidth="1"/>
    <col min="513" max="513" width="2.7265625" customWidth="1"/>
    <col min="515" max="515" width="24.7265625" customWidth="1"/>
    <col min="516" max="516" width="33.81640625" bestFit="1" customWidth="1"/>
    <col min="517" max="517" width="8" bestFit="1" customWidth="1"/>
    <col min="518" max="518" width="15.54296875" customWidth="1"/>
    <col min="519" max="532" width="7.453125" customWidth="1"/>
    <col min="533" max="535" width="11.1796875" customWidth="1"/>
    <col min="536" max="536" width="13.54296875" customWidth="1"/>
    <col min="537" max="537" width="9.81640625" customWidth="1"/>
    <col min="769" max="769" width="2.7265625" customWidth="1"/>
    <col min="771" max="771" width="24.7265625" customWidth="1"/>
    <col min="772" max="772" width="33.81640625" bestFit="1" customWidth="1"/>
    <col min="773" max="773" width="8" bestFit="1" customWidth="1"/>
    <col min="774" max="774" width="15.54296875" customWidth="1"/>
    <col min="775" max="788" width="7.453125" customWidth="1"/>
    <col min="789" max="791" width="11.1796875" customWidth="1"/>
    <col min="792" max="792" width="13.54296875" customWidth="1"/>
    <col min="793" max="793" width="9.81640625" customWidth="1"/>
    <col min="1025" max="1025" width="2.7265625" customWidth="1"/>
    <col min="1027" max="1027" width="24.7265625" customWidth="1"/>
    <col min="1028" max="1028" width="33.81640625" bestFit="1" customWidth="1"/>
    <col min="1029" max="1029" width="8" bestFit="1" customWidth="1"/>
    <col min="1030" max="1030" width="15.54296875" customWidth="1"/>
    <col min="1031" max="1044" width="7.453125" customWidth="1"/>
    <col min="1045" max="1047" width="11.1796875" customWidth="1"/>
    <col min="1048" max="1048" width="13.54296875" customWidth="1"/>
    <col min="1049" max="1049" width="9.81640625" customWidth="1"/>
    <col min="1281" max="1281" width="2.7265625" customWidth="1"/>
    <col min="1283" max="1283" width="24.7265625" customWidth="1"/>
    <col min="1284" max="1284" width="33.81640625" bestFit="1" customWidth="1"/>
    <col min="1285" max="1285" width="8" bestFit="1" customWidth="1"/>
    <col min="1286" max="1286" width="15.54296875" customWidth="1"/>
    <col min="1287" max="1300" width="7.453125" customWidth="1"/>
    <col min="1301" max="1303" width="11.1796875" customWidth="1"/>
    <col min="1304" max="1304" width="13.54296875" customWidth="1"/>
    <col min="1305" max="1305" width="9.81640625" customWidth="1"/>
    <col min="1537" max="1537" width="2.7265625" customWidth="1"/>
    <col min="1539" max="1539" width="24.7265625" customWidth="1"/>
    <col min="1540" max="1540" width="33.81640625" bestFit="1" customWidth="1"/>
    <col min="1541" max="1541" width="8" bestFit="1" customWidth="1"/>
    <col min="1542" max="1542" width="15.54296875" customWidth="1"/>
    <col min="1543" max="1556" width="7.453125" customWidth="1"/>
    <col min="1557" max="1559" width="11.1796875" customWidth="1"/>
    <col min="1560" max="1560" width="13.54296875" customWidth="1"/>
    <col min="1561" max="1561" width="9.81640625" customWidth="1"/>
    <col min="1793" max="1793" width="2.7265625" customWidth="1"/>
    <col min="1795" max="1795" width="24.7265625" customWidth="1"/>
    <col min="1796" max="1796" width="33.81640625" bestFit="1" customWidth="1"/>
    <col min="1797" max="1797" width="8" bestFit="1" customWidth="1"/>
    <col min="1798" max="1798" width="15.54296875" customWidth="1"/>
    <col min="1799" max="1812" width="7.453125" customWidth="1"/>
    <col min="1813" max="1815" width="11.1796875" customWidth="1"/>
    <col min="1816" max="1816" width="13.54296875" customWidth="1"/>
    <col min="1817" max="1817" width="9.81640625" customWidth="1"/>
    <col min="2049" max="2049" width="2.7265625" customWidth="1"/>
    <col min="2051" max="2051" width="24.7265625" customWidth="1"/>
    <col min="2052" max="2052" width="33.81640625" bestFit="1" customWidth="1"/>
    <col min="2053" max="2053" width="8" bestFit="1" customWidth="1"/>
    <col min="2054" max="2054" width="15.54296875" customWidth="1"/>
    <col min="2055" max="2068" width="7.453125" customWidth="1"/>
    <col min="2069" max="2071" width="11.1796875" customWidth="1"/>
    <col min="2072" max="2072" width="13.54296875" customWidth="1"/>
    <col min="2073" max="2073" width="9.81640625" customWidth="1"/>
    <col min="2305" max="2305" width="2.7265625" customWidth="1"/>
    <col min="2307" max="2307" width="24.7265625" customWidth="1"/>
    <col min="2308" max="2308" width="33.81640625" bestFit="1" customWidth="1"/>
    <col min="2309" max="2309" width="8" bestFit="1" customWidth="1"/>
    <col min="2310" max="2310" width="15.54296875" customWidth="1"/>
    <col min="2311" max="2324" width="7.453125" customWidth="1"/>
    <col min="2325" max="2327" width="11.1796875" customWidth="1"/>
    <col min="2328" max="2328" width="13.54296875" customWidth="1"/>
    <col min="2329" max="2329" width="9.81640625" customWidth="1"/>
    <col min="2561" max="2561" width="2.7265625" customWidth="1"/>
    <col min="2563" max="2563" width="24.7265625" customWidth="1"/>
    <col min="2564" max="2564" width="33.81640625" bestFit="1" customWidth="1"/>
    <col min="2565" max="2565" width="8" bestFit="1" customWidth="1"/>
    <col min="2566" max="2566" width="15.54296875" customWidth="1"/>
    <col min="2567" max="2580" width="7.453125" customWidth="1"/>
    <col min="2581" max="2583" width="11.1796875" customWidth="1"/>
    <col min="2584" max="2584" width="13.54296875" customWidth="1"/>
    <col min="2585" max="2585" width="9.81640625" customWidth="1"/>
    <col min="2817" max="2817" width="2.7265625" customWidth="1"/>
    <col min="2819" max="2819" width="24.7265625" customWidth="1"/>
    <col min="2820" max="2820" width="33.81640625" bestFit="1" customWidth="1"/>
    <col min="2821" max="2821" width="8" bestFit="1" customWidth="1"/>
    <col min="2822" max="2822" width="15.54296875" customWidth="1"/>
    <col min="2823" max="2836" width="7.453125" customWidth="1"/>
    <col min="2837" max="2839" width="11.1796875" customWidth="1"/>
    <col min="2840" max="2840" width="13.54296875" customWidth="1"/>
    <col min="2841" max="2841" width="9.81640625" customWidth="1"/>
    <col min="3073" max="3073" width="2.7265625" customWidth="1"/>
    <col min="3075" max="3075" width="24.7265625" customWidth="1"/>
    <col min="3076" max="3076" width="33.81640625" bestFit="1" customWidth="1"/>
    <col min="3077" max="3077" width="8" bestFit="1" customWidth="1"/>
    <col min="3078" max="3078" width="15.54296875" customWidth="1"/>
    <col min="3079" max="3092" width="7.453125" customWidth="1"/>
    <col min="3093" max="3095" width="11.1796875" customWidth="1"/>
    <col min="3096" max="3096" width="13.54296875" customWidth="1"/>
    <col min="3097" max="3097" width="9.81640625" customWidth="1"/>
    <col min="3329" max="3329" width="2.7265625" customWidth="1"/>
    <col min="3331" max="3331" width="24.7265625" customWidth="1"/>
    <col min="3332" max="3332" width="33.81640625" bestFit="1" customWidth="1"/>
    <col min="3333" max="3333" width="8" bestFit="1" customWidth="1"/>
    <col min="3334" max="3334" width="15.54296875" customWidth="1"/>
    <col min="3335" max="3348" width="7.453125" customWidth="1"/>
    <col min="3349" max="3351" width="11.1796875" customWidth="1"/>
    <col min="3352" max="3352" width="13.54296875" customWidth="1"/>
    <col min="3353" max="3353" width="9.81640625" customWidth="1"/>
    <col min="3585" max="3585" width="2.7265625" customWidth="1"/>
    <col min="3587" max="3587" width="24.7265625" customWidth="1"/>
    <col min="3588" max="3588" width="33.81640625" bestFit="1" customWidth="1"/>
    <col min="3589" max="3589" width="8" bestFit="1" customWidth="1"/>
    <col min="3590" max="3590" width="15.54296875" customWidth="1"/>
    <col min="3591" max="3604" width="7.453125" customWidth="1"/>
    <col min="3605" max="3607" width="11.1796875" customWidth="1"/>
    <col min="3608" max="3608" width="13.54296875" customWidth="1"/>
    <col min="3609" max="3609" width="9.81640625" customWidth="1"/>
    <col min="3841" max="3841" width="2.7265625" customWidth="1"/>
    <col min="3843" max="3843" width="24.7265625" customWidth="1"/>
    <col min="3844" max="3844" width="33.81640625" bestFit="1" customWidth="1"/>
    <col min="3845" max="3845" width="8" bestFit="1" customWidth="1"/>
    <col min="3846" max="3846" width="15.54296875" customWidth="1"/>
    <col min="3847" max="3860" width="7.453125" customWidth="1"/>
    <col min="3861" max="3863" width="11.1796875" customWidth="1"/>
    <col min="3864" max="3864" width="13.54296875" customWidth="1"/>
    <col min="3865" max="3865" width="9.81640625" customWidth="1"/>
    <col min="4097" max="4097" width="2.7265625" customWidth="1"/>
    <col min="4099" max="4099" width="24.7265625" customWidth="1"/>
    <col min="4100" max="4100" width="33.81640625" bestFit="1" customWidth="1"/>
    <col min="4101" max="4101" width="8" bestFit="1" customWidth="1"/>
    <col min="4102" max="4102" width="15.54296875" customWidth="1"/>
    <col min="4103" max="4116" width="7.453125" customWidth="1"/>
    <col min="4117" max="4119" width="11.1796875" customWidth="1"/>
    <col min="4120" max="4120" width="13.54296875" customWidth="1"/>
    <col min="4121" max="4121" width="9.81640625" customWidth="1"/>
    <col min="4353" max="4353" width="2.7265625" customWidth="1"/>
    <col min="4355" max="4355" width="24.7265625" customWidth="1"/>
    <col min="4356" max="4356" width="33.81640625" bestFit="1" customWidth="1"/>
    <col min="4357" max="4357" width="8" bestFit="1" customWidth="1"/>
    <col min="4358" max="4358" width="15.54296875" customWidth="1"/>
    <col min="4359" max="4372" width="7.453125" customWidth="1"/>
    <col min="4373" max="4375" width="11.1796875" customWidth="1"/>
    <col min="4376" max="4376" width="13.54296875" customWidth="1"/>
    <col min="4377" max="4377" width="9.81640625" customWidth="1"/>
    <col min="4609" max="4609" width="2.7265625" customWidth="1"/>
    <col min="4611" max="4611" width="24.7265625" customWidth="1"/>
    <col min="4612" max="4612" width="33.81640625" bestFit="1" customWidth="1"/>
    <col min="4613" max="4613" width="8" bestFit="1" customWidth="1"/>
    <col min="4614" max="4614" width="15.54296875" customWidth="1"/>
    <col min="4615" max="4628" width="7.453125" customWidth="1"/>
    <col min="4629" max="4631" width="11.1796875" customWidth="1"/>
    <col min="4632" max="4632" width="13.54296875" customWidth="1"/>
    <col min="4633" max="4633" width="9.81640625" customWidth="1"/>
    <col min="4865" max="4865" width="2.7265625" customWidth="1"/>
    <col min="4867" max="4867" width="24.7265625" customWidth="1"/>
    <col min="4868" max="4868" width="33.81640625" bestFit="1" customWidth="1"/>
    <col min="4869" max="4869" width="8" bestFit="1" customWidth="1"/>
    <col min="4870" max="4870" width="15.54296875" customWidth="1"/>
    <col min="4871" max="4884" width="7.453125" customWidth="1"/>
    <col min="4885" max="4887" width="11.1796875" customWidth="1"/>
    <col min="4888" max="4888" width="13.54296875" customWidth="1"/>
    <col min="4889" max="4889" width="9.81640625" customWidth="1"/>
    <col min="5121" max="5121" width="2.7265625" customWidth="1"/>
    <col min="5123" max="5123" width="24.7265625" customWidth="1"/>
    <col min="5124" max="5124" width="33.81640625" bestFit="1" customWidth="1"/>
    <col min="5125" max="5125" width="8" bestFit="1" customWidth="1"/>
    <col min="5126" max="5126" width="15.54296875" customWidth="1"/>
    <col min="5127" max="5140" width="7.453125" customWidth="1"/>
    <col min="5141" max="5143" width="11.1796875" customWidth="1"/>
    <col min="5144" max="5144" width="13.54296875" customWidth="1"/>
    <col min="5145" max="5145" width="9.81640625" customWidth="1"/>
    <col min="5377" max="5377" width="2.7265625" customWidth="1"/>
    <col min="5379" max="5379" width="24.7265625" customWidth="1"/>
    <col min="5380" max="5380" width="33.81640625" bestFit="1" customWidth="1"/>
    <col min="5381" max="5381" width="8" bestFit="1" customWidth="1"/>
    <col min="5382" max="5382" width="15.54296875" customWidth="1"/>
    <col min="5383" max="5396" width="7.453125" customWidth="1"/>
    <col min="5397" max="5399" width="11.1796875" customWidth="1"/>
    <col min="5400" max="5400" width="13.54296875" customWidth="1"/>
    <col min="5401" max="5401" width="9.81640625" customWidth="1"/>
    <col min="5633" max="5633" width="2.7265625" customWidth="1"/>
    <col min="5635" max="5635" width="24.7265625" customWidth="1"/>
    <col min="5636" max="5636" width="33.81640625" bestFit="1" customWidth="1"/>
    <col min="5637" max="5637" width="8" bestFit="1" customWidth="1"/>
    <col min="5638" max="5638" width="15.54296875" customWidth="1"/>
    <col min="5639" max="5652" width="7.453125" customWidth="1"/>
    <col min="5653" max="5655" width="11.1796875" customWidth="1"/>
    <col min="5656" max="5656" width="13.54296875" customWidth="1"/>
    <col min="5657" max="5657" width="9.81640625" customWidth="1"/>
    <col min="5889" max="5889" width="2.7265625" customWidth="1"/>
    <col min="5891" max="5891" width="24.7265625" customWidth="1"/>
    <col min="5892" max="5892" width="33.81640625" bestFit="1" customWidth="1"/>
    <col min="5893" max="5893" width="8" bestFit="1" customWidth="1"/>
    <col min="5894" max="5894" width="15.54296875" customWidth="1"/>
    <col min="5895" max="5908" width="7.453125" customWidth="1"/>
    <col min="5909" max="5911" width="11.1796875" customWidth="1"/>
    <col min="5912" max="5912" width="13.54296875" customWidth="1"/>
    <col min="5913" max="5913" width="9.81640625" customWidth="1"/>
    <col min="6145" max="6145" width="2.7265625" customWidth="1"/>
    <col min="6147" max="6147" width="24.7265625" customWidth="1"/>
    <col min="6148" max="6148" width="33.81640625" bestFit="1" customWidth="1"/>
    <col min="6149" max="6149" width="8" bestFit="1" customWidth="1"/>
    <col min="6150" max="6150" width="15.54296875" customWidth="1"/>
    <col min="6151" max="6164" width="7.453125" customWidth="1"/>
    <col min="6165" max="6167" width="11.1796875" customWidth="1"/>
    <col min="6168" max="6168" width="13.54296875" customWidth="1"/>
    <col min="6169" max="6169" width="9.81640625" customWidth="1"/>
    <col min="6401" max="6401" width="2.7265625" customWidth="1"/>
    <col min="6403" max="6403" width="24.7265625" customWidth="1"/>
    <col min="6404" max="6404" width="33.81640625" bestFit="1" customWidth="1"/>
    <col min="6405" max="6405" width="8" bestFit="1" customWidth="1"/>
    <col min="6406" max="6406" width="15.54296875" customWidth="1"/>
    <col min="6407" max="6420" width="7.453125" customWidth="1"/>
    <col min="6421" max="6423" width="11.1796875" customWidth="1"/>
    <col min="6424" max="6424" width="13.54296875" customWidth="1"/>
    <col min="6425" max="6425" width="9.81640625" customWidth="1"/>
    <col min="6657" max="6657" width="2.7265625" customWidth="1"/>
    <col min="6659" max="6659" width="24.7265625" customWidth="1"/>
    <col min="6660" max="6660" width="33.81640625" bestFit="1" customWidth="1"/>
    <col min="6661" max="6661" width="8" bestFit="1" customWidth="1"/>
    <col min="6662" max="6662" width="15.54296875" customWidth="1"/>
    <col min="6663" max="6676" width="7.453125" customWidth="1"/>
    <col min="6677" max="6679" width="11.1796875" customWidth="1"/>
    <col min="6680" max="6680" width="13.54296875" customWidth="1"/>
    <col min="6681" max="6681" width="9.81640625" customWidth="1"/>
    <col min="6913" max="6913" width="2.7265625" customWidth="1"/>
    <col min="6915" max="6915" width="24.7265625" customWidth="1"/>
    <col min="6916" max="6916" width="33.81640625" bestFit="1" customWidth="1"/>
    <col min="6917" max="6917" width="8" bestFit="1" customWidth="1"/>
    <col min="6918" max="6918" width="15.54296875" customWidth="1"/>
    <col min="6919" max="6932" width="7.453125" customWidth="1"/>
    <col min="6933" max="6935" width="11.1796875" customWidth="1"/>
    <col min="6936" max="6936" width="13.54296875" customWidth="1"/>
    <col min="6937" max="6937" width="9.81640625" customWidth="1"/>
    <col min="7169" max="7169" width="2.7265625" customWidth="1"/>
    <col min="7171" max="7171" width="24.7265625" customWidth="1"/>
    <col min="7172" max="7172" width="33.81640625" bestFit="1" customWidth="1"/>
    <col min="7173" max="7173" width="8" bestFit="1" customWidth="1"/>
    <col min="7174" max="7174" width="15.54296875" customWidth="1"/>
    <col min="7175" max="7188" width="7.453125" customWidth="1"/>
    <col min="7189" max="7191" width="11.1796875" customWidth="1"/>
    <col min="7192" max="7192" width="13.54296875" customWidth="1"/>
    <col min="7193" max="7193" width="9.81640625" customWidth="1"/>
    <col min="7425" max="7425" width="2.7265625" customWidth="1"/>
    <col min="7427" max="7427" width="24.7265625" customWidth="1"/>
    <col min="7428" max="7428" width="33.81640625" bestFit="1" customWidth="1"/>
    <col min="7429" max="7429" width="8" bestFit="1" customWidth="1"/>
    <col min="7430" max="7430" width="15.54296875" customWidth="1"/>
    <col min="7431" max="7444" width="7.453125" customWidth="1"/>
    <col min="7445" max="7447" width="11.1796875" customWidth="1"/>
    <col min="7448" max="7448" width="13.54296875" customWidth="1"/>
    <col min="7449" max="7449" width="9.81640625" customWidth="1"/>
    <col min="7681" max="7681" width="2.7265625" customWidth="1"/>
    <col min="7683" max="7683" width="24.7265625" customWidth="1"/>
    <col min="7684" max="7684" width="33.81640625" bestFit="1" customWidth="1"/>
    <col min="7685" max="7685" width="8" bestFit="1" customWidth="1"/>
    <col min="7686" max="7686" width="15.54296875" customWidth="1"/>
    <col min="7687" max="7700" width="7.453125" customWidth="1"/>
    <col min="7701" max="7703" width="11.1796875" customWidth="1"/>
    <col min="7704" max="7704" width="13.54296875" customWidth="1"/>
    <col min="7705" max="7705" width="9.81640625" customWidth="1"/>
    <col min="7937" max="7937" width="2.7265625" customWidth="1"/>
    <col min="7939" max="7939" width="24.7265625" customWidth="1"/>
    <col min="7940" max="7940" width="33.81640625" bestFit="1" customWidth="1"/>
    <col min="7941" max="7941" width="8" bestFit="1" customWidth="1"/>
    <col min="7942" max="7942" width="15.54296875" customWidth="1"/>
    <col min="7943" max="7956" width="7.453125" customWidth="1"/>
    <col min="7957" max="7959" width="11.1796875" customWidth="1"/>
    <col min="7960" max="7960" width="13.54296875" customWidth="1"/>
    <col min="7961" max="7961" width="9.81640625" customWidth="1"/>
    <col min="8193" max="8193" width="2.7265625" customWidth="1"/>
    <col min="8195" max="8195" width="24.7265625" customWidth="1"/>
    <col min="8196" max="8196" width="33.81640625" bestFit="1" customWidth="1"/>
    <col min="8197" max="8197" width="8" bestFit="1" customWidth="1"/>
    <col min="8198" max="8198" width="15.54296875" customWidth="1"/>
    <col min="8199" max="8212" width="7.453125" customWidth="1"/>
    <col min="8213" max="8215" width="11.1796875" customWidth="1"/>
    <col min="8216" max="8216" width="13.54296875" customWidth="1"/>
    <col min="8217" max="8217" width="9.81640625" customWidth="1"/>
    <col min="8449" max="8449" width="2.7265625" customWidth="1"/>
    <col min="8451" max="8451" width="24.7265625" customWidth="1"/>
    <col min="8452" max="8452" width="33.81640625" bestFit="1" customWidth="1"/>
    <col min="8453" max="8453" width="8" bestFit="1" customWidth="1"/>
    <col min="8454" max="8454" width="15.54296875" customWidth="1"/>
    <col min="8455" max="8468" width="7.453125" customWidth="1"/>
    <col min="8469" max="8471" width="11.1796875" customWidth="1"/>
    <col min="8472" max="8472" width="13.54296875" customWidth="1"/>
    <col min="8473" max="8473" width="9.81640625" customWidth="1"/>
    <col min="8705" max="8705" width="2.7265625" customWidth="1"/>
    <col min="8707" max="8707" width="24.7265625" customWidth="1"/>
    <col min="8708" max="8708" width="33.81640625" bestFit="1" customWidth="1"/>
    <col min="8709" max="8709" width="8" bestFit="1" customWidth="1"/>
    <col min="8710" max="8710" width="15.54296875" customWidth="1"/>
    <col min="8711" max="8724" width="7.453125" customWidth="1"/>
    <col min="8725" max="8727" width="11.1796875" customWidth="1"/>
    <col min="8728" max="8728" width="13.54296875" customWidth="1"/>
    <col min="8729" max="8729" width="9.81640625" customWidth="1"/>
    <col min="8961" max="8961" width="2.7265625" customWidth="1"/>
    <col min="8963" max="8963" width="24.7265625" customWidth="1"/>
    <col min="8964" max="8964" width="33.81640625" bestFit="1" customWidth="1"/>
    <col min="8965" max="8965" width="8" bestFit="1" customWidth="1"/>
    <col min="8966" max="8966" width="15.54296875" customWidth="1"/>
    <col min="8967" max="8980" width="7.453125" customWidth="1"/>
    <col min="8981" max="8983" width="11.1796875" customWidth="1"/>
    <col min="8984" max="8984" width="13.54296875" customWidth="1"/>
    <col min="8985" max="8985" width="9.81640625" customWidth="1"/>
    <col min="9217" max="9217" width="2.7265625" customWidth="1"/>
    <col min="9219" max="9219" width="24.7265625" customWidth="1"/>
    <col min="9220" max="9220" width="33.81640625" bestFit="1" customWidth="1"/>
    <col min="9221" max="9221" width="8" bestFit="1" customWidth="1"/>
    <col min="9222" max="9222" width="15.54296875" customWidth="1"/>
    <col min="9223" max="9236" width="7.453125" customWidth="1"/>
    <col min="9237" max="9239" width="11.1796875" customWidth="1"/>
    <col min="9240" max="9240" width="13.54296875" customWidth="1"/>
    <col min="9241" max="9241" width="9.81640625" customWidth="1"/>
    <col min="9473" max="9473" width="2.7265625" customWidth="1"/>
    <col min="9475" max="9475" width="24.7265625" customWidth="1"/>
    <col min="9476" max="9476" width="33.81640625" bestFit="1" customWidth="1"/>
    <col min="9477" max="9477" width="8" bestFit="1" customWidth="1"/>
    <col min="9478" max="9478" width="15.54296875" customWidth="1"/>
    <col min="9479" max="9492" width="7.453125" customWidth="1"/>
    <col min="9493" max="9495" width="11.1796875" customWidth="1"/>
    <col min="9496" max="9496" width="13.54296875" customWidth="1"/>
    <col min="9497" max="9497" width="9.81640625" customWidth="1"/>
    <col min="9729" max="9729" width="2.7265625" customWidth="1"/>
    <col min="9731" max="9731" width="24.7265625" customWidth="1"/>
    <col min="9732" max="9732" width="33.81640625" bestFit="1" customWidth="1"/>
    <col min="9733" max="9733" width="8" bestFit="1" customWidth="1"/>
    <col min="9734" max="9734" width="15.54296875" customWidth="1"/>
    <col min="9735" max="9748" width="7.453125" customWidth="1"/>
    <col min="9749" max="9751" width="11.1796875" customWidth="1"/>
    <col min="9752" max="9752" width="13.54296875" customWidth="1"/>
    <col min="9753" max="9753" width="9.81640625" customWidth="1"/>
    <col min="9985" max="9985" width="2.7265625" customWidth="1"/>
    <col min="9987" max="9987" width="24.7265625" customWidth="1"/>
    <col min="9988" max="9988" width="33.81640625" bestFit="1" customWidth="1"/>
    <col min="9989" max="9989" width="8" bestFit="1" customWidth="1"/>
    <col min="9990" max="9990" width="15.54296875" customWidth="1"/>
    <col min="9991" max="10004" width="7.453125" customWidth="1"/>
    <col min="10005" max="10007" width="11.1796875" customWidth="1"/>
    <col min="10008" max="10008" width="13.54296875" customWidth="1"/>
    <col min="10009" max="10009" width="9.81640625" customWidth="1"/>
    <col min="10241" max="10241" width="2.7265625" customWidth="1"/>
    <col min="10243" max="10243" width="24.7265625" customWidth="1"/>
    <col min="10244" max="10244" width="33.81640625" bestFit="1" customWidth="1"/>
    <col min="10245" max="10245" width="8" bestFit="1" customWidth="1"/>
    <col min="10246" max="10246" width="15.54296875" customWidth="1"/>
    <col min="10247" max="10260" width="7.453125" customWidth="1"/>
    <col min="10261" max="10263" width="11.1796875" customWidth="1"/>
    <col min="10264" max="10264" width="13.54296875" customWidth="1"/>
    <col min="10265" max="10265" width="9.81640625" customWidth="1"/>
    <col min="10497" max="10497" width="2.7265625" customWidth="1"/>
    <col min="10499" max="10499" width="24.7265625" customWidth="1"/>
    <col min="10500" max="10500" width="33.81640625" bestFit="1" customWidth="1"/>
    <col min="10501" max="10501" width="8" bestFit="1" customWidth="1"/>
    <col min="10502" max="10502" width="15.54296875" customWidth="1"/>
    <col min="10503" max="10516" width="7.453125" customWidth="1"/>
    <col min="10517" max="10519" width="11.1796875" customWidth="1"/>
    <col min="10520" max="10520" width="13.54296875" customWidth="1"/>
    <col min="10521" max="10521" width="9.81640625" customWidth="1"/>
    <col min="10753" max="10753" width="2.7265625" customWidth="1"/>
    <col min="10755" max="10755" width="24.7265625" customWidth="1"/>
    <col min="10756" max="10756" width="33.81640625" bestFit="1" customWidth="1"/>
    <col min="10757" max="10757" width="8" bestFit="1" customWidth="1"/>
    <col min="10758" max="10758" width="15.54296875" customWidth="1"/>
    <col min="10759" max="10772" width="7.453125" customWidth="1"/>
    <col min="10773" max="10775" width="11.1796875" customWidth="1"/>
    <col min="10776" max="10776" width="13.54296875" customWidth="1"/>
    <col min="10777" max="10777" width="9.81640625" customWidth="1"/>
    <col min="11009" max="11009" width="2.7265625" customWidth="1"/>
    <col min="11011" max="11011" width="24.7265625" customWidth="1"/>
    <col min="11012" max="11012" width="33.81640625" bestFit="1" customWidth="1"/>
    <col min="11013" max="11013" width="8" bestFit="1" customWidth="1"/>
    <col min="11014" max="11014" width="15.54296875" customWidth="1"/>
    <col min="11015" max="11028" width="7.453125" customWidth="1"/>
    <col min="11029" max="11031" width="11.1796875" customWidth="1"/>
    <col min="11032" max="11032" width="13.54296875" customWidth="1"/>
    <col min="11033" max="11033" width="9.81640625" customWidth="1"/>
    <col min="11265" max="11265" width="2.7265625" customWidth="1"/>
    <col min="11267" max="11267" width="24.7265625" customWidth="1"/>
    <col min="11268" max="11268" width="33.81640625" bestFit="1" customWidth="1"/>
    <col min="11269" max="11269" width="8" bestFit="1" customWidth="1"/>
    <col min="11270" max="11270" width="15.54296875" customWidth="1"/>
    <col min="11271" max="11284" width="7.453125" customWidth="1"/>
    <col min="11285" max="11287" width="11.1796875" customWidth="1"/>
    <col min="11288" max="11288" width="13.54296875" customWidth="1"/>
    <col min="11289" max="11289" width="9.81640625" customWidth="1"/>
    <col min="11521" max="11521" width="2.7265625" customWidth="1"/>
    <col min="11523" max="11523" width="24.7265625" customWidth="1"/>
    <col min="11524" max="11524" width="33.81640625" bestFit="1" customWidth="1"/>
    <col min="11525" max="11525" width="8" bestFit="1" customWidth="1"/>
    <col min="11526" max="11526" width="15.54296875" customWidth="1"/>
    <col min="11527" max="11540" width="7.453125" customWidth="1"/>
    <col min="11541" max="11543" width="11.1796875" customWidth="1"/>
    <col min="11544" max="11544" width="13.54296875" customWidth="1"/>
    <col min="11545" max="11545" width="9.81640625" customWidth="1"/>
    <col min="11777" max="11777" width="2.7265625" customWidth="1"/>
    <col min="11779" max="11779" width="24.7265625" customWidth="1"/>
    <col min="11780" max="11780" width="33.81640625" bestFit="1" customWidth="1"/>
    <col min="11781" max="11781" width="8" bestFit="1" customWidth="1"/>
    <col min="11782" max="11782" width="15.54296875" customWidth="1"/>
    <col min="11783" max="11796" width="7.453125" customWidth="1"/>
    <col min="11797" max="11799" width="11.1796875" customWidth="1"/>
    <col min="11800" max="11800" width="13.54296875" customWidth="1"/>
    <col min="11801" max="11801" width="9.81640625" customWidth="1"/>
    <col min="12033" max="12033" width="2.7265625" customWidth="1"/>
    <col min="12035" max="12035" width="24.7265625" customWidth="1"/>
    <col min="12036" max="12036" width="33.81640625" bestFit="1" customWidth="1"/>
    <col min="12037" max="12037" width="8" bestFit="1" customWidth="1"/>
    <col min="12038" max="12038" width="15.54296875" customWidth="1"/>
    <col min="12039" max="12052" width="7.453125" customWidth="1"/>
    <col min="12053" max="12055" width="11.1796875" customWidth="1"/>
    <col min="12056" max="12056" width="13.54296875" customWidth="1"/>
    <col min="12057" max="12057" width="9.81640625" customWidth="1"/>
    <col min="12289" max="12289" width="2.7265625" customWidth="1"/>
    <col min="12291" max="12291" width="24.7265625" customWidth="1"/>
    <col min="12292" max="12292" width="33.81640625" bestFit="1" customWidth="1"/>
    <col min="12293" max="12293" width="8" bestFit="1" customWidth="1"/>
    <col min="12294" max="12294" width="15.54296875" customWidth="1"/>
    <col min="12295" max="12308" width="7.453125" customWidth="1"/>
    <col min="12309" max="12311" width="11.1796875" customWidth="1"/>
    <col min="12312" max="12312" width="13.54296875" customWidth="1"/>
    <col min="12313" max="12313" width="9.81640625" customWidth="1"/>
    <col min="12545" max="12545" width="2.7265625" customWidth="1"/>
    <col min="12547" max="12547" width="24.7265625" customWidth="1"/>
    <col min="12548" max="12548" width="33.81640625" bestFit="1" customWidth="1"/>
    <col min="12549" max="12549" width="8" bestFit="1" customWidth="1"/>
    <col min="12550" max="12550" width="15.54296875" customWidth="1"/>
    <col min="12551" max="12564" width="7.453125" customWidth="1"/>
    <col min="12565" max="12567" width="11.1796875" customWidth="1"/>
    <col min="12568" max="12568" width="13.54296875" customWidth="1"/>
    <col min="12569" max="12569" width="9.81640625" customWidth="1"/>
    <col min="12801" max="12801" width="2.7265625" customWidth="1"/>
    <col min="12803" max="12803" width="24.7265625" customWidth="1"/>
    <col min="12804" max="12804" width="33.81640625" bestFit="1" customWidth="1"/>
    <col min="12805" max="12805" width="8" bestFit="1" customWidth="1"/>
    <col min="12806" max="12806" width="15.54296875" customWidth="1"/>
    <col min="12807" max="12820" width="7.453125" customWidth="1"/>
    <col min="12821" max="12823" width="11.1796875" customWidth="1"/>
    <col min="12824" max="12824" width="13.54296875" customWidth="1"/>
    <col min="12825" max="12825" width="9.81640625" customWidth="1"/>
    <col min="13057" max="13057" width="2.7265625" customWidth="1"/>
    <col min="13059" max="13059" width="24.7265625" customWidth="1"/>
    <col min="13060" max="13060" width="33.81640625" bestFit="1" customWidth="1"/>
    <col min="13061" max="13061" width="8" bestFit="1" customWidth="1"/>
    <col min="13062" max="13062" width="15.54296875" customWidth="1"/>
    <col min="13063" max="13076" width="7.453125" customWidth="1"/>
    <col min="13077" max="13079" width="11.1796875" customWidth="1"/>
    <col min="13080" max="13080" width="13.54296875" customWidth="1"/>
    <col min="13081" max="13081" width="9.81640625" customWidth="1"/>
    <col min="13313" max="13313" width="2.7265625" customWidth="1"/>
    <col min="13315" max="13315" width="24.7265625" customWidth="1"/>
    <col min="13316" max="13316" width="33.81640625" bestFit="1" customWidth="1"/>
    <col min="13317" max="13317" width="8" bestFit="1" customWidth="1"/>
    <col min="13318" max="13318" width="15.54296875" customWidth="1"/>
    <col min="13319" max="13332" width="7.453125" customWidth="1"/>
    <col min="13333" max="13335" width="11.1796875" customWidth="1"/>
    <col min="13336" max="13336" width="13.54296875" customWidth="1"/>
    <col min="13337" max="13337" width="9.81640625" customWidth="1"/>
    <col min="13569" max="13569" width="2.7265625" customWidth="1"/>
    <col min="13571" max="13571" width="24.7265625" customWidth="1"/>
    <col min="13572" max="13572" width="33.81640625" bestFit="1" customWidth="1"/>
    <col min="13573" max="13573" width="8" bestFit="1" customWidth="1"/>
    <col min="13574" max="13574" width="15.54296875" customWidth="1"/>
    <col min="13575" max="13588" width="7.453125" customWidth="1"/>
    <col min="13589" max="13591" width="11.1796875" customWidth="1"/>
    <col min="13592" max="13592" width="13.54296875" customWidth="1"/>
    <col min="13593" max="13593" width="9.81640625" customWidth="1"/>
    <col min="13825" max="13825" width="2.7265625" customWidth="1"/>
    <col min="13827" max="13827" width="24.7265625" customWidth="1"/>
    <col min="13828" max="13828" width="33.81640625" bestFit="1" customWidth="1"/>
    <col min="13829" max="13829" width="8" bestFit="1" customWidth="1"/>
    <col min="13830" max="13830" width="15.54296875" customWidth="1"/>
    <col min="13831" max="13844" width="7.453125" customWidth="1"/>
    <col min="13845" max="13847" width="11.1796875" customWidth="1"/>
    <col min="13848" max="13848" width="13.54296875" customWidth="1"/>
    <col min="13849" max="13849" width="9.81640625" customWidth="1"/>
    <col min="14081" max="14081" width="2.7265625" customWidth="1"/>
    <col min="14083" max="14083" width="24.7265625" customWidth="1"/>
    <col min="14084" max="14084" width="33.81640625" bestFit="1" customWidth="1"/>
    <col min="14085" max="14085" width="8" bestFit="1" customWidth="1"/>
    <col min="14086" max="14086" width="15.54296875" customWidth="1"/>
    <col min="14087" max="14100" width="7.453125" customWidth="1"/>
    <col min="14101" max="14103" width="11.1796875" customWidth="1"/>
    <col min="14104" max="14104" width="13.54296875" customWidth="1"/>
    <col min="14105" max="14105" width="9.81640625" customWidth="1"/>
    <col min="14337" max="14337" width="2.7265625" customWidth="1"/>
    <col min="14339" max="14339" width="24.7265625" customWidth="1"/>
    <col min="14340" max="14340" width="33.81640625" bestFit="1" customWidth="1"/>
    <col min="14341" max="14341" width="8" bestFit="1" customWidth="1"/>
    <col min="14342" max="14342" width="15.54296875" customWidth="1"/>
    <col min="14343" max="14356" width="7.453125" customWidth="1"/>
    <col min="14357" max="14359" width="11.1796875" customWidth="1"/>
    <col min="14360" max="14360" width="13.54296875" customWidth="1"/>
    <col min="14361" max="14361" width="9.81640625" customWidth="1"/>
    <col min="14593" max="14593" width="2.7265625" customWidth="1"/>
    <col min="14595" max="14595" width="24.7265625" customWidth="1"/>
    <col min="14596" max="14596" width="33.81640625" bestFit="1" customWidth="1"/>
    <col min="14597" max="14597" width="8" bestFit="1" customWidth="1"/>
    <col min="14598" max="14598" width="15.54296875" customWidth="1"/>
    <col min="14599" max="14612" width="7.453125" customWidth="1"/>
    <col min="14613" max="14615" width="11.1796875" customWidth="1"/>
    <col min="14616" max="14616" width="13.54296875" customWidth="1"/>
    <col min="14617" max="14617" width="9.81640625" customWidth="1"/>
    <col min="14849" max="14849" width="2.7265625" customWidth="1"/>
    <col min="14851" max="14851" width="24.7265625" customWidth="1"/>
    <col min="14852" max="14852" width="33.81640625" bestFit="1" customWidth="1"/>
    <col min="14853" max="14853" width="8" bestFit="1" customWidth="1"/>
    <col min="14854" max="14854" width="15.54296875" customWidth="1"/>
    <col min="14855" max="14868" width="7.453125" customWidth="1"/>
    <col min="14869" max="14871" width="11.1796875" customWidth="1"/>
    <col min="14872" max="14872" width="13.54296875" customWidth="1"/>
    <col min="14873" max="14873" width="9.81640625" customWidth="1"/>
    <col min="15105" max="15105" width="2.7265625" customWidth="1"/>
    <col min="15107" max="15107" width="24.7265625" customWidth="1"/>
    <col min="15108" max="15108" width="33.81640625" bestFit="1" customWidth="1"/>
    <col min="15109" max="15109" width="8" bestFit="1" customWidth="1"/>
    <col min="15110" max="15110" width="15.54296875" customWidth="1"/>
    <col min="15111" max="15124" width="7.453125" customWidth="1"/>
    <col min="15125" max="15127" width="11.1796875" customWidth="1"/>
    <col min="15128" max="15128" width="13.54296875" customWidth="1"/>
    <col min="15129" max="15129" width="9.81640625" customWidth="1"/>
    <col min="15361" max="15361" width="2.7265625" customWidth="1"/>
    <col min="15363" max="15363" width="24.7265625" customWidth="1"/>
    <col min="15364" max="15364" width="33.81640625" bestFit="1" customWidth="1"/>
    <col min="15365" max="15365" width="8" bestFit="1" customWidth="1"/>
    <col min="15366" max="15366" width="15.54296875" customWidth="1"/>
    <col min="15367" max="15380" width="7.453125" customWidth="1"/>
    <col min="15381" max="15383" width="11.1796875" customWidth="1"/>
    <col min="15384" max="15384" width="13.54296875" customWidth="1"/>
    <col min="15385" max="15385" width="9.81640625" customWidth="1"/>
    <col min="15617" max="15617" width="2.7265625" customWidth="1"/>
    <col min="15619" max="15619" width="24.7265625" customWidth="1"/>
    <col min="15620" max="15620" width="33.81640625" bestFit="1" customWidth="1"/>
    <col min="15621" max="15621" width="8" bestFit="1" customWidth="1"/>
    <col min="15622" max="15622" width="15.54296875" customWidth="1"/>
    <col min="15623" max="15636" width="7.453125" customWidth="1"/>
    <col min="15637" max="15639" width="11.1796875" customWidth="1"/>
    <col min="15640" max="15640" width="13.54296875" customWidth="1"/>
    <col min="15641" max="15641" width="9.81640625" customWidth="1"/>
    <col min="15873" max="15873" width="2.7265625" customWidth="1"/>
    <col min="15875" max="15875" width="24.7265625" customWidth="1"/>
    <col min="15876" max="15876" width="33.81640625" bestFit="1" customWidth="1"/>
    <col min="15877" max="15877" width="8" bestFit="1" customWidth="1"/>
    <col min="15878" max="15878" width="15.54296875" customWidth="1"/>
    <col min="15879" max="15892" width="7.453125" customWidth="1"/>
    <col min="15893" max="15895" width="11.1796875" customWidth="1"/>
    <col min="15896" max="15896" width="13.54296875" customWidth="1"/>
    <col min="15897" max="15897" width="9.81640625" customWidth="1"/>
    <col min="16129" max="16129" width="2.7265625" customWidth="1"/>
    <col min="16131" max="16131" width="24.7265625" customWidth="1"/>
    <col min="16132" max="16132" width="33.81640625" bestFit="1" customWidth="1"/>
    <col min="16133" max="16133" width="8" bestFit="1" customWidth="1"/>
    <col min="16134" max="16134" width="15.54296875" customWidth="1"/>
    <col min="16135" max="16148" width="7.453125" customWidth="1"/>
    <col min="16149" max="16151" width="11.1796875" customWidth="1"/>
    <col min="16152" max="16152" width="13.54296875" customWidth="1"/>
    <col min="16153" max="16153" width="9.81640625" customWidth="1"/>
  </cols>
  <sheetData>
    <row r="1" spans="1:25" ht="23" thickBot="1" x14ac:dyDescent="0.5">
      <c r="C1" s="2"/>
      <c r="D1" s="79"/>
      <c r="F1" s="2"/>
    </row>
    <row r="2" spans="1:25" ht="20.5" x14ac:dyDescent="0.45">
      <c r="C2" s="80"/>
      <c r="D2" s="2"/>
      <c r="E2" s="81"/>
      <c r="F2" s="2"/>
      <c r="O2" s="82"/>
      <c r="R2" s="259" t="s">
        <v>370</v>
      </c>
      <c r="S2" s="260"/>
      <c r="T2" s="261"/>
    </row>
    <row r="3" spans="1:25" ht="19.5" customHeight="1" thickBot="1" x14ac:dyDescent="0.5">
      <c r="C3" s="80"/>
      <c r="D3" s="2"/>
      <c r="E3" s="2"/>
      <c r="F3" s="83" t="s">
        <v>371</v>
      </c>
      <c r="Q3" s="84" t="s">
        <v>372</v>
      </c>
      <c r="R3" s="262"/>
      <c r="S3" s="263"/>
      <c r="T3" s="264"/>
    </row>
    <row r="4" spans="1:25" x14ac:dyDescent="0.45">
      <c r="C4" s="80"/>
      <c r="D4" s="2"/>
      <c r="E4" s="2"/>
      <c r="F4" s="2"/>
    </row>
    <row r="5" spans="1:25" ht="23" x14ac:dyDescent="0.5">
      <c r="C5" s="265" t="s">
        <v>373</v>
      </c>
      <c r="D5" s="266" t="s">
        <v>18</v>
      </c>
      <c r="E5" s="266" t="s">
        <v>20</v>
      </c>
      <c r="F5" s="266" t="s">
        <v>21</v>
      </c>
      <c r="G5" s="267" t="s">
        <v>374</v>
      </c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53" t="s">
        <v>375</v>
      </c>
      <c r="V5" s="253" t="s">
        <v>376</v>
      </c>
      <c r="W5" s="253" t="s">
        <v>377</v>
      </c>
      <c r="X5" s="254" t="s">
        <v>378</v>
      </c>
    </row>
    <row r="6" spans="1:25" ht="30" customHeight="1" x14ac:dyDescent="0.45">
      <c r="C6" s="265"/>
      <c r="D6" s="266"/>
      <c r="E6" s="266"/>
      <c r="F6" s="266"/>
      <c r="G6" s="85">
        <v>1</v>
      </c>
      <c r="H6" s="85">
        <v>2</v>
      </c>
      <c r="I6" s="85">
        <v>3</v>
      </c>
      <c r="J6" s="85" t="s">
        <v>379</v>
      </c>
      <c r="K6" s="85" t="s">
        <v>380</v>
      </c>
      <c r="L6" s="85">
        <v>5</v>
      </c>
      <c r="M6" s="85">
        <v>6</v>
      </c>
      <c r="N6" s="85">
        <v>7</v>
      </c>
      <c r="O6" s="85">
        <v>8</v>
      </c>
      <c r="P6" s="85">
        <v>9</v>
      </c>
      <c r="Q6" s="85">
        <v>10</v>
      </c>
      <c r="R6" s="85">
        <v>11</v>
      </c>
      <c r="S6" s="85"/>
      <c r="T6" s="85"/>
      <c r="U6" s="253"/>
      <c r="V6" s="253"/>
      <c r="W6" s="253"/>
      <c r="X6" s="255"/>
    </row>
    <row r="7" spans="1:25" s="51" customFormat="1" ht="32.5" x14ac:dyDescent="0.35">
      <c r="A7" s="90">
        <v>1</v>
      </c>
      <c r="B7" s="86"/>
      <c r="C7" s="92" t="s">
        <v>381</v>
      </c>
      <c r="D7" s="87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</row>
    <row r="8" spans="1:25" s="51" customFormat="1" ht="33.75" customHeight="1" x14ac:dyDescent="0.35">
      <c r="A8" s="91">
        <v>2</v>
      </c>
      <c r="B8" s="89"/>
      <c r="C8" s="256">
        <v>20</v>
      </c>
      <c r="D8" s="258" t="s">
        <v>80</v>
      </c>
      <c r="E8" s="258" t="s">
        <v>382</v>
      </c>
      <c r="F8" s="258" t="s">
        <v>72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</row>
    <row r="9" spans="1:25" s="51" customFormat="1" ht="33.75" customHeight="1" x14ac:dyDescent="0.35">
      <c r="A9" s="91">
        <v>2</v>
      </c>
      <c r="B9" s="89"/>
      <c r="C9" s="257"/>
      <c r="D9" s="258"/>
      <c r="E9" s="258"/>
      <c r="F9" s="258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/>
    </row>
  </sheetData>
  <sortState xmlns:xlrd2="http://schemas.microsoft.com/office/spreadsheetml/2017/richdata2" ref="A8:Y182">
    <sortCondition ref="A8:A182"/>
    <sortCondition ref="C8:C182"/>
  </sortState>
  <mergeCells count="14">
    <mergeCell ref="R2:T3"/>
    <mergeCell ref="C5:C6"/>
    <mergeCell ref="D5:D6"/>
    <mergeCell ref="E5:E6"/>
    <mergeCell ref="F5:F6"/>
    <mergeCell ref="G5:T5"/>
    <mergeCell ref="U5:U6"/>
    <mergeCell ref="V5:V6"/>
    <mergeCell ref="W5:W6"/>
    <mergeCell ref="X5:X6"/>
    <mergeCell ref="C8:C9"/>
    <mergeCell ref="D8:D9"/>
    <mergeCell ref="E8:E9"/>
    <mergeCell ref="F8:F9"/>
  </mergeCells>
  <pageMargins left="0.23622047244094491" right="0.23622047244094491" top="0.74803149606299213" bottom="0.74803149606299213" header="0.31496062992125984" footer="0.31496062992125984"/>
  <pageSetup paperSize="9" scale="45" fitToHeight="0" orientation="landscape" horizontalDpi="4294967294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I54"/>
  <sheetViews>
    <sheetView showGridLines="0" workbookViewId="0">
      <selection activeCell="K7" sqref="K7"/>
    </sheetView>
  </sheetViews>
  <sheetFormatPr defaultColWidth="12.453125" defaultRowHeight="14.5" x14ac:dyDescent="0.35"/>
  <cols>
    <col min="1" max="3" width="15" style="51" customWidth="1"/>
    <col min="4" max="4" width="20.7265625" style="51" customWidth="1"/>
    <col min="5" max="5" width="6.453125" style="51" customWidth="1"/>
    <col min="6" max="8" width="15" style="51" customWidth="1"/>
    <col min="9" max="9" width="20.7265625" style="51" customWidth="1"/>
    <col min="10" max="256" width="12.453125" style="51"/>
    <col min="257" max="259" width="15" style="51" customWidth="1"/>
    <col min="260" max="260" width="20.7265625" style="51" customWidth="1"/>
    <col min="261" max="261" width="6.453125" style="51" customWidth="1"/>
    <col min="262" max="264" width="15" style="51" customWidth="1"/>
    <col min="265" max="265" width="20.7265625" style="51" customWidth="1"/>
    <col min="266" max="512" width="12.453125" style="51"/>
    <col min="513" max="515" width="15" style="51" customWidth="1"/>
    <col min="516" max="516" width="20.7265625" style="51" customWidth="1"/>
    <col min="517" max="517" width="6.453125" style="51" customWidth="1"/>
    <col min="518" max="520" width="15" style="51" customWidth="1"/>
    <col min="521" max="521" width="20.7265625" style="51" customWidth="1"/>
    <col min="522" max="768" width="12.453125" style="51"/>
    <col min="769" max="771" width="15" style="51" customWidth="1"/>
    <col min="772" max="772" width="20.7265625" style="51" customWidth="1"/>
    <col min="773" max="773" width="6.453125" style="51" customWidth="1"/>
    <col min="774" max="776" width="15" style="51" customWidth="1"/>
    <col min="777" max="777" width="20.7265625" style="51" customWidth="1"/>
    <col min="778" max="1024" width="12.453125" style="51"/>
    <col min="1025" max="1027" width="15" style="51" customWidth="1"/>
    <col min="1028" max="1028" width="20.7265625" style="51" customWidth="1"/>
    <col min="1029" max="1029" width="6.453125" style="51" customWidth="1"/>
    <col min="1030" max="1032" width="15" style="51" customWidth="1"/>
    <col min="1033" max="1033" width="20.7265625" style="51" customWidth="1"/>
    <col min="1034" max="1280" width="12.453125" style="51"/>
    <col min="1281" max="1283" width="15" style="51" customWidth="1"/>
    <col min="1284" max="1284" width="20.7265625" style="51" customWidth="1"/>
    <col min="1285" max="1285" width="6.453125" style="51" customWidth="1"/>
    <col min="1286" max="1288" width="15" style="51" customWidth="1"/>
    <col min="1289" max="1289" width="20.7265625" style="51" customWidth="1"/>
    <col min="1290" max="1536" width="12.453125" style="51"/>
    <col min="1537" max="1539" width="15" style="51" customWidth="1"/>
    <col min="1540" max="1540" width="20.7265625" style="51" customWidth="1"/>
    <col min="1541" max="1541" width="6.453125" style="51" customWidth="1"/>
    <col min="1542" max="1544" width="15" style="51" customWidth="1"/>
    <col min="1545" max="1545" width="20.7265625" style="51" customWidth="1"/>
    <col min="1546" max="1792" width="12.453125" style="51"/>
    <col min="1793" max="1795" width="15" style="51" customWidth="1"/>
    <col min="1796" max="1796" width="20.7265625" style="51" customWidth="1"/>
    <col min="1797" max="1797" width="6.453125" style="51" customWidth="1"/>
    <col min="1798" max="1800" width="15" style="51" customWidth="1"/>
    <col min="1801" max="1801" width="20.7265625" style="51" customWidth="1"/>
    <col min="1802" max="2048" width="12.453125" style="51"/>
    <col min="2049" max="2051" width="15" style="51" customWidth="1"/>
    <col min="2052" max="2052" width="20.7265625" style="51" customWidth="1"/>
    <col min="2053" max="2053" width="6.453125" style="51" customWidth="1"/>
    <col min="2054" max="2056" width="15" style="51" customWidth="1"/>
    <col min="2057" max="2057" width="20.7265625" style="51" customWidth="1"/>
    <col min="2058" max="2304" width="12.453125" style="51"/>
    <col min="2305" max="2307" width="15" style="51" customWidth="1"/>
    <col min="2308" max="2308" width="20.7265625" style="51" customWidth="1"/>
    <col min="2309" max="2309" width="6.453125" style="51" customWidth="1"/>
    <col min="2310" max="2312" width="15" style="51" customWidth="1"/>
    <col min="2313" max="2313" width="20.7265625" style="51" customWidth="1"/>
    <col min="2314" max="2560" width="12.453125" style="51"/>
    <col min="2561" max="2563" width="15" style="51" customWidth="1"/>
    <col min="2564" max="2564" width="20.7265625" style="51" customWidth="1"/>
    <col min="2565" max="2565" width="6.453125" style="51" customWidth="1"/>
    <col min="2566" max="2568" width="15" style="51" customWidth="1"/>
    <col min="2569" max="2569" width="20.7265625" style="51" customWidth="1"/>
    <col min="2570" max="2816" width="12.453125" style="51"/>
    <col min="2817" max="2819" width="15" style="51" customWidth="1"/>
    <col min="2820" max="2820" width="20.7265625" style="51" customWidth="1"/>
    <col min="2821" max="2821" width="6.453125" style="51" customWidth="1"/>
    <col min="2822" max="2824" width="15" style="51" customWidth="1"/>
    <col min="2825" max="2825" width="20.7265625" style="51" customWidth="1"/>
    <col min="2826" max="3072" width="12.453125" style="51"/>
    <col min="3073" max="3075" width="15" style="51" customWidth="1"/>
    <col min="3076" max="3076" width="20.7265625" style="51" customWidth="1"/>
    <col min="3077" max="3077" width="6.453125" style="51" customWidth="1"/>
    <col min="3078" max="3080" width="15" style="51" customWidth="1"/>
    <col min="3081" max="3081" width="20.7265625" style="51" customWidth="1"/>
    <col min="3082" max="3328" width="12.453125" style="51"/>
    <col min="3329" max="3331" width="15" style="51" customWidth="1"/>
    <col min="3332" max="3332" width="20.7265625" style="51" customWidth="1"/>
    <col min="3333" max="3333" width="6.453125" style="51" customWidth="1"/>
    <col min="3334" max="3336" width="15" style="51" customWidth="1"/>
    <col min="3337" max="3337" width="20.7265625" style="51" customWidth="1"/>
    <col min="3338" max="3584" width="12.453125" style="51"/>
    <col min="3585" max="3587" width="15" style="51" customWidth="1"/>
    <col min="3588" max="3588" width="20.7265625" style="51" customWidth="1"/>
    <col min="3589" max="3589" width="6.453125" style="51" customWidth="1"/>
    <col min="3590" max="3592" width="15" style="51" customWidth="1"/>
    <col min="3593" max="3593" width="20.7265625" style="51" customWidth="1"/>
    <col min="3594" max="3840" width="12.453125" style="51"/>
    <col min="3841" max="3843" width="15" style="51" customWidth="1"/>
    <col min="3844" max="3844" width="20.7265625" style="51" customWidth="1"/>
    <col min="3845" max="3845" width="6.453125" style="51" customWidth="1"/>
    <col min="3846" max="3848" width="15" style="51" customWidth="1"/>
    <col min="3849" max="3849" width="20.7265625" style="51" customWidth="1"/>
    <col min="3850" max="4096" width="12.453125" style="51"/>
    <col min="4097" max="4099" width="15" style="51" customWidth="1"/>
    <col min="4100" max="4100" width="20.7265625" style="51" customWidth="1"/>
    <col min="4101" max="4101" width="6.453125" style="51" customWidth="1"/>
    <col min="4102" max="4104" width="15" style="51" customWidth="1"/>
    <col min="4105" max="4105" width="20.7265625" style="51" customWidth="1"/>
    <col min="4106" max="4352" width="12.453125" style="51"/>
    <col min="4353" max="4355" width="15" style="51" customWidth="1"/>
    <col min="4356" max="4356" width="20.7265625" style="51" customWidth="1"/>
    <col min="4357" max="4357" width="6.453125" style="51" customWidth="1"/>
    <col min="4358" max="4360" width="15" style="51" customWidth="1"/>
    <col min="4361" max="4361" width="20.7265625" style="51" customWidth="1"/>
    <col min="4362" max="4608" width="12.453125" style="51"/>
    <col min="4609" max="4611" width="15" style="51" customWidth="1"/>
    <col min="4612" max="4612" width="20.7265625" style="51" customWidth="1"/>
    <col min="4613" max="4613" width="6.453125" style="51" customWidth="1"/>
    <col min="4614" max="4616" width="15" style="51" customWidth="1"/>
    <col min="4617" max="4617" width="20.7265625" style="51" customWidth="1"/>
    <col min="4618" max="4864" width="12.453125" style="51"/>
    <col min="4865" max="4867" width="15" style="51" customWidth="1"/>
    <col min="4868" max="4868" width="20.7265625" style="51" customWidth="1"/>
    <col min="4869" max="4869" width="6.453125" style="51" customWidth="1"/>
    <col min="4870" max="4872" width="15" style="51" customWidth="1"/>
    <col min="4873" max="4873" width="20.7265625" style="51" customWidth="1"/>
    <col min="4874" max="5120" width="12.453125" style="51"/>
    <col min="5121" max="5123" width="15" style="51" customWidth="1"/>
    <col min="5124" max="5124" width="20.7265625" style="51" customWidth="1"/>
    <col min="5125" max="5125" width="6.453125" style="51" customWidth="1"/>
    <col min="5126" max="5128" width="15" style="51" customWidth="1"/>
    <col min="5129" max="5129" width="20.7265625" style="51" customWidth="1"/>
    <col min="5130" max="5376" width="12.453125" style="51"/>
    <col min="5377" max="5379" width="15" style="51" customWidth="1"/>
    <col min="5380" max="5380" width="20.7265625" style="51" customWidth="1"/>
    <col min="5381" max="5381" width="6.453125" style="51" customWidth="1"/>
    <col min="5382" max="5384" width="15" style="51" customWidth="1"/>
    <col min="5385" max="5385" width="20.7265625" style="51" customWidth="1"/>
    <col min="5386" max="5632" width="12.453125" style="51"/>
    <col min="5633" max="5635" width="15" style="51" customWidth="1"/>
    <col min="5636" max="5636" width="20.7265625" style="51" customWidth="1"/>
    <col min="5637" max="5637" width="6.453125" style="51" customWidth="1"/>
    <col min="5638" max="5640" width="15" style="51" customWidth="1"/>
    <col min="5641" max="5641" width="20.7265625" style="51" customWidth="1"/>
    <col min="5642" max="5888" width="12.453125" style="51"/>
    <col min="5889" max="5891" width="15" style="51" customWidth="1"/>
    <col min="5892" max="5892" width="20.7265625" style="51" customWidth="1"/>
    <col min="5893" max="5893" width="6.453125" style="51" customWidth="1"/>
    <col min="5894" max="5896" width="15" style="51" customWidth="1"/>
    <col min="5897" max="5897" width="20.7265625" style="51" customWidth="1"/>
    <col min="5898" max="6144" width="12.453125" style="51"/>
    <col min="6145" max="6147" width="15" style="51" customWidth="1"/>
    <col min="6148" max="6148" width="20.7265625" style="51" customWidth="1"/>
    <col min="6149" max="6149" width="6.453125" style="51" customWidth="1"/>
    <col min="6150" max="6152" width="15" style="51" customWidth="1"/>
    <col min="6153" max="6153" width="20.7265625" style="51" customWidth="1"/>
    <col min="6154" max="6400" width="12.453125" style="51"/>
    <col min="6401" max="6403" width="15" style="51" customWidth="1"/>
    <col min="6404" max="6404" width="20.7265625" style="51" customWidth="1"/>
    <col min="6405" max="6405" width="6.453125" style="51" customWidth="1"/>
    <col min="6406" max="6408" width="15" style="51" customWidth="1"/>
    <col min="6409" max="6409" width="20.7265625" style="51" customWidth="1"/>
    <col min="6410" max="6656" width="12.453125" style="51"/>
    <col min="6657" max="6659" width="15" style="51" customWidth="1"/>
    <col min="6660" max="6660" width="20.7265625" style="51" customWidth="1"/>
    <col min="6661" max="6661" width="6.453125" style="51" customWidth="1"/>
    <col min="6662" max="6664" width="15" style="51" customWidth="1"/>
    <col min="6665" max="6665" width="20.7265625" style="51" customWidth="1"/>
    <col min="6666" max="6912" width="12.453125" style="51"/>
    <col min="6913" max="6915" width="15" style="51" customWidth="1"/>
    <col min="6916" max="6916" width="20.7265625" style="51" customWidth="1"/>
    <col min="6917" max="6917" width="6.453125" style="51" customWidth="1"/>
    <col min="6918" max="6920" width="15" style="51" customWidth="1"/>
    <col min="6921" max="6921" width="20.7265625" style="51" customWidth="1"/>
    <col min="6922" max="7168" width="12.453125" style="51"/>
    <col min="7169" max="7171" width="15" style="51" customWidth="1"/>
    <col min="7172" max="7172" width="20.7265625" style="51" customWidth="1"/>
    <col min="7173" max="7173" width="6.453125" style="51" customWidth="1"/>
    <col min="7174" max="7176" width="15" style="51" customWidth="1"/>
    <col min="7177" max="7177" width="20.7265625" style="51" customWidth="1"/>
    <col min="7178" max="7424" width="12.453125" style="51"/>
    <col min="7425" max="7427" width="15" style="51" customWidth="1"/>
    <col min="7428" max="7428" width="20.7265625" style="51" customWidth="1"/>
    <col min="7429" max="7429" width="6.453125" style="51" customWidth="1"/>
    <col min="7430" max="7432" width="15" style="51" customWidth="1"/>
    <col min="7433" max="7433" width="20.7265625" style="51" customWidth="1"/>
    <col min="7434" max="7680" width="12.453125" style="51"/>
    <col min="7681" max="7683" width="15" style="51" customWidth="1"/>
    <col min="7684" max="7684" width="20.7265625" style="51" customWidth="1"/>
    <col min="7685" max="7685" width="6.453125" style="51" customWidth="1"/>
    <col min="7686" max="7688" width="15" style="51" customWidth="1"/>
    <col min="7689" max="7689" width="20.7265625" style="51" customWidth="1"/>
    <col min="7690" max="7936" width="12.453125" style="51"/>
    <col min="7937" max="7939" width="15" style="51" customWidth="1"/>
    <col min="7940" max="7940" width="20.7265625" style="51" customWidth="1"/>
    <col min="7941" max="7941" width="6.453125" style="51" customWidth="1"/>
    <col min="7942" max="7944" width="15" style="51" customWidth="1"/>
    <col min="7945" max="7945" width="20.7265625" style="51" customWidth="1"/>
    <col min="7946" max="8192" width="12.453125" style="51"/>
    <col min="8193" max="8195" width="15" style="51" customWidth="1"/>
    <col min="8196" max="8196" width="20.7265625" style="51" customWidth="1"/>
    <col min="8197" max="8197" width="6.453125" style="51" customWidth="1"/>
    <col min="8198" max="8200" width="15" style="51" customWidth="1"/>
    <col min="8201" max="8201" width="20.7265625" style="51" customWidth="1"/>
    <col min="8202" max="8448" width="12.453125" style="51"/>
    <col min="8449" max="8451" width="15" style="51" customWidth="1"/>
    <col min="8452" max="8452" width="20.7265625" style="51" customWidth="1"/>
    <col min="8453" max="8453" width="6.453125" style="51" customWidth="1"/>
    <col min="8454" max="8456" width="15" style="51" customWidth="1"/>
    <col min="8457" max="8457" width="20.7265625" style="51" customWidth="1"/>
    <col min="8458" max="8704" width="12.453125" style="51"/>
    <col min="8705" max="8707" width="15" style="51" customWidth="1"/>
    <col min="8708" max="8708" width="20.7265625" style="51" customWidth="1"/>
    <col min="8709" max="8709" width="6.453125" style="51" customWidth="1"/>
    <col min="8710" max="8712" width="15" style="51" customWidth="1"/>
    <col min="8713" max="8713" width="20.7265625" style="51" customWidth="1"/>
    <col min="8714" max="8960" width="12.453125" style="51"/>
    <col min="8961" max="8963" width="15" style="51" customWidth="1"/>
    <col min="8964" max="8964" width="20.7265625" style="51" customWidth="1"/>
    <col min="8965" max="8965" width="6.453125" style="51" customWidth="1"/>
    <col min="8966" max="8968" width="15" style="51" customWidth="1"/>
    <col min="8969" max="8969" width="20.7265625" style="51" customWidth="1"/>
    <col min="8970" max="9216" width="12.453125" style="51"/>
    <col min="9217" max="9219" width="15" style="51" customWidth="1"/>
    <col min="9220" max="9220" width="20.7265625" style="51" customWidth="1"/>
    <col min="9221" max="9221" width="6.453125" style="51" customWidth="1"/>
    <col min="9222" max="9224" width="15" style="51" customWidth="1"/>
    <col min="9225" max="9225" width="20.7265625" style="51" customWidth="1"/>
    <col min="9226" max="9472" width="12.453125" style="51"/>
    <col min="9473" max="9475" width="15" style="51" customWidth="1"/>
    <col min="9476" max="9476" width="20.7265625" style="51" customWidth="1"/>
    <col min="9477" max="9477" width="6.453125" style="51" customWidth="1"/>
    <col min="9478" max="9480" width="15" style="51" customWidth="1"/>
    <col min="9481" max="9481" width="20.7265625" style="51" customWidth="1"/>
    <col min="9482" max="9728" width="12.453125" style="51"/>
    <col min="9729" max="9731" width="15" style="51" customWidth="1"/>
    <col min="9732" max="9732" width="20.7265625" style="51" customWidth="1"/>
    <col min="9733" max="9733" width="6.453125" style="51" customWidth="1"/>
    <col min="9734" max="9736" width="15" style="51" customWidth="1"/>
    <col min="9737" max="9737" width="20.7265625" style="51" customWidth="1"/>
    <col min="9738" max="9984" width="12.453125" style="51"/>
    <col min="9985" max="9987" width="15" style="51" customWidth="1"/>
    <col min="9988" max="9988" width="20.7265625" style="51" customWidth="1"/>
    <col min="9989" max="9989" width="6.453125" style="51" customWidth="1"/>
    <col min="9990" max="9992" width="15" style="51" customWidth="1"/>
    <col min="9993" max="9993" width="20.7265625" style="51" customWidth="1"/>
    <col min="9994" max="10240" width="12.453125" style="51"/>
    <col min="10241" max="10243" width="15" style="51" customWidth="1"/>
    <col min="10244" max="10244" width="20.7265625" style="51" customWidth="1"/>
    <col min="10245" max="10245" width="6.453125" style="51" customWidth="1"/>
    <col min="10246" max="10248" width="15" style="51" customWidth="1"/>
    <col min="10249" max="10249" width="20.7265625" style="51" customWidth="1"/>
    <col min="10250" max="10496" width="12.453125" style="51"/>
    <col min="10497" max="10499" width="15" style="51" customWidth="1"/>
    <col min="10500" max="10500" width="20.7265625" style="51" customWidth="1"/>
    <col min="10501" max="10501" width="6.453125" style="51" customWidth="1"/>
    <col min="10502" max="10504" width="15" style="51" customWidth="1"/>
    <col min="10505" max="10505" width="20.7265625" style="51" customWidth="1"/>
    <col min="10506" max="10752" width="12.453125" style="51"/>
    <col min="10753" max="10755" width="15" style="51" customWidth="1"/>
    <col min="10756" max="10756" width="20.7265625" style="51" customWidth="1"/>
    <col min="10757" max="10757" width="6.453125" style="51" customWidth="1"/>
    <col min="10758" max="10760" width="15" style="51" customWidth="1"/>
    <col min="10761" max="10761" width="20.7265625" style="51" customWidth="1"/>
    <col min="10762" max="11008" width="12.453125" style="51"/>
    <col min="11009" max="11011" width="15" style="51" customWidth="1"/>
    <col min="11012" max="11012" width="20.7265625" style="51" customWidth="1"/>
    <col min="11013" max="11013" width="6.453125" style="51" customWidth="1"/>
    <col min="11014" max="11016" width="15" style="51" customWidth="1"/>
    <col min="11017" max="11017" width="20.7265625" style="51" customWidth="1"/>
    <col min="11018" max="11264" width="12.453125" style="51"/>
    <col min="11265" max="11267" width="15" style="51" customWidth="1"/>
    <col min="11268" max="11268" width="20.7265625" style="51" customWidth="1"/>
    <col min="11269" max="11269" width="6.453125" style="51" customWidth="1"/>
    <col min="11270" max="11272" width="15" style="51" customWidth="1"/>
    <col min="11273" max="11273" width="20.7265625" style="51" customWidth="1"/>
    <col min="11274" max="11520" width="12.453125" style="51"/>
    <col min="11521" max="11523" width="15" style="51" customWidth="1"/>
    <col min="11524" max="11524" width="20.7265625" style="51" customWidth="1"/>
    <col min="11525" max="11525" width="6.453125" style="51" customWidth="1"/>
    <col min="11526" max="11528" width="15" style="51" customWidth="1"/>
    <col min="11529" max="11529" width="20.7265625" style="51" customWidth="1"/>
    <col min="11530" max="11776" width="12.453125" style="51"/>
    <col min="11777" max="11779" width="15" style="51" customWidth="1"/>
    <col min="11780" max="11780" width="20.7265625" style="51" customWidth="1"/>
    <col min="11781" max="11781" width="6.453125" style="51" customWidth="1"/>
    <col min="11782" max="11784" width="15" style="51" customWidth="1"/>
    <col min="11785" max="11785" width="20.7265625" style="51" customWidth="1"/>
    <col min="11786" max="12032" width="12.453125" style="51"/>
    <col min="12033" max="12035" width="15" style="51" customWidth="1"/>
    <col min="12036" max="12036" width="20.7265625" style="51" customWidth="1"/>
    <col min="12037" max="12037" width="6.453125" style="51" customWidth="1"/>
    <col min="12038" max="12040" width="15" style="51" customWidth="1"/>
    <col min="12041" max="12041" width="20.7265625" style="51" customWidth="1"/>
    <col min="12042" max="12288" width="12.453125" style="51"/>
    <col min="12289" max="12291" width="15" style="51" customWidth="1"/>
    <col min="12292" max="12292" width="20.7265625" style="51" customWidth="1"/>
    <col min="12293" max="12293" width="6.453125" style="51" customWidth="1"/>
    <col min="12294" max="12296" width="15" style="51" customWidth="1"/>
    <col min="12297" max="12297" width="20.7265625" style="51" customWidth="1"/>
    <col min="12298" max="12544" width="12.453125" style="51"/>
    <col min="12545" max="12547" width="15" style="51" customWidth="1"/>
    <col min="12548" max="12548" width="20.7265625" style="51" customWidth="1"/>
    <col min="12549" max="12549" width="6.453125" style="51" customWidth="1"/>
    <col min="12550" max="12552" width="15" style="51" customWidth="1"/>
    <col min="12553" max="12553" width="20.7265625" style="51" customWidth="1"/>
    <col min="12554" max="12800" width="12.453125" style="51"/>
    <col min="12801" max="12803" width="15" style="51" customWidth="1"/>
    <col min="12804" max="12804" width="20.7265625" style="51" customWidth="1"/>
    <col min="12805" max="12805" width="6.453125" style="51" customWidth="1"/>
    <col min="12806" max="12808" width="15" style="51" customWidth="1"/>
    <col min="12809" max="12809" width="20.7265625" style="51" customWidth="1"/>
    <col min="12810" max="13056" width="12.453125" style="51"/>
    <col min="13057" max="13059" width="15" style="51" customWidth="1"/>
    <col min="13060" max="13060" width="20.7265625" style="51" customWidth="1"/>
    <col min="13061" max="13061" width="6.453125" style="51" customWidth="1"/>
    <col min="13062" max="13064" width="15" style="51" customWidth="1"/>
    <col min="13065" max="13065" width="20.7265625" style="51" customWidth="1"/>
    <col min="13066" max="13312" width="12.453125" style="51"/>
    <col min="13313" max="13315" width="15" style="51" customWidth="1"/>
    <col min="13316" max="13316" width="20.7265625" style="51" customWidth="1"/>
    <col min="13317" max="13317" width="6.453125" style="51" customWidth="1"/>
    <col min="13318" max="13320" width="15" style="51" customWidth="1"/>
    <col min="13321" max="13321" width="20.7265625" style="51" customWidth="1"/>
    <col min="13322" max="13568" width="12.453125" style="51"/>
    <col min="13569" max="13571" width="15" style="51" customWidth="1"/>
    <col min="13572" max="13572" width="20.7265625" style="51" customWidth="1"/>
    <col min="13573" max="13573" width="6.453125" style="51" customWidth="1"/>
    <col min="13574" max="13576" width="15" style="51" customWidth="1"/>
    <col min="13577" max="13577" width="20.7265625" style="51" customWidth="1"/>
    <col min="13578" max="13824" width="12.453125" style="51"/>
    <col min="13825" max="13827" width="15" style="51" customWidth="1"/>
    <col min="13828" max="13828" width="20.7265625" style="51" customWidth="1"/>
    <col min="13829" max="13829" width="6.453125" style="51" customWidth="1"/>
    <col min="13830" max="13832" width="15" style="51" customWidth="1"/>
    <col min="13833" max="13833" width="20.7265625" style="51" customWidth="1"/>
    <col min="13834" max="14080" width="12.453125" style="51"/>
    <col min="14081" max="14083" width="15" style="51" customWidth="1"/>
    <col min="14084" max="14084" width="20.7265625" style="51" customWidth="1"/>
    <col min="14085" max="14085" width="6.453125" style="51" customWidth="1"/>
    <col min="14086" max="14088" width="15" style="51" customWidth="1"/>
    <col min="14089" max="14089" width="20.7265625" style="51" customWidth="1"/>
    <col min="14090" max="14336" width="12.453125" style="51"/>
    <col min="14337" max="14339" width="15" style="51" customWidth="1"/>
    <col min="14340" max="14340" width="20.7265625" style="51" customWidth="1"/>
    <col min="14341" max="14341" width="6.453125" style="51" customWidth="1"/>
    <col min="14342" max="14344" width="15" style="51" customWidth="1"/>
    <col min="14345" max="14345" width="20.7265625" style="51" customWidth="1"/>
    <col min="14346" max="14592" width="12.453125" style="51"/>
    <col min="14593" max="14595" width="15" style="51" customWidth="1"/>
    <col min="14596" max="14596" width="20.7265625" style="51" customWidth="1"/>
    <col min="14597" max="14597" width="6.453125" style="51" customWidth="1"/>
    <col min="14598" max="14600" width="15" style="51" customWidth="1"/>
    <col min="14601" max="14601" width="20.7265625" style="51" customWidth="1"/>
    <col min="14602" max="14848" width="12.453125" style="51"/>
    <col min="14849" max="14851" width="15" style="51" customWidth="1"/>
    <col min="14852" max="14852" width="20.7265625" style="51" customWidth="1"/>
    <col min="14853" max="14853" width="6.453125" style="51" customWidth="1"/>
    <col min="14854" max="14856" width="15" style="51" customWidth="1"/>
    <col min="14857" max="14857" width="20.7265625" style="51" customWidth="1"/>
    <col min="14858" max="15104" width="12.453125" style="51"/>
    <col min="15105" max="15107" width="15" style="51" customWidth="1"/>
    <col min="15108" max="15108" width="20.7265625" style="51" customWidth="1"/>
    <col min="15109" max="15109" width="6.453125" style="51" customWidth="1"/>
    <col min="15110" max="15112" width="15" style="51" customWidth="1"/>
    <col min="15113" max="15113" width="20.7265625" style="51" customWidth="1"/>
    <col min="15114" max="15360" width="12.453125" style="51"/>
    <col min="15361" max="15363" width="15" style="51" customWidth="1"/>
    <col min="15364" max="15364" width="20.7265625" style="51" customWidth="1"/>
    <col min="15365" max="15365" width="6.453125" style="51" customWidth="1"/>
    <col min="15366" max="15368" width="15" style="51" customWidth="1"/>
    <col min="15369" max="15369" width="20.7265625" style="51" customWidth="1"/>
    <col min="15370" max="15616" width="12.453125" style="51"/>
    <col min="15617" max="15619" width="15" style="51" customWidth="1"/>
    <col min="15620" max="15620" width="20.7265625" style="51" customWidth="1"/>
    <col min="15621" max="15621" width="6.453125" style="51" customWidth="1"/>
    <col min="15622" max="15624" width="15" style="51" customWidth="1"/>
    <col min="15625" max="15625" width="20.7265625" style="51" customWidth="1"/>
    <col min="15626" max="15872" width="12.453125" style="51"/>
    <col min="15873" max="15875" width="15" style="51" customWidth="1"/>
    <col min="15876" max="15876" width="20.7265625" style="51" customWidth="1"/>
    <col min="15877" max="15877" width="6.453125" style="51" customWidth="1"/>
    <col min="15878" max="15880" width="15" style="51" customWidth="1"/>
    <col min="15881" max="15881" width="20.7265625" style="51" customWidth="1"/>
    <col min="15882" max="16128" width="12.453125" style="51"/>
    <col min="16129" max="16131" width="15" style="51" customWidth="1"/>
    <col min="16132" max="16132" width="20.7265625" style="51" customWidth="1"/>
    <col min="16133" max="16133" width="6.453125" style="51" customWidth="1"/>
    <col min="16134" max="16136" width="15" style="51" customWidth="1"/>
    <col min="16137" max="16137" width="20.7265625" style="51" customWidth="1"/>
    <col min="16138" max="16384" width="12.453125" style="51"/>
  </cols>
  <sheetData>
    <row r="1" spans="1:9" ht="25" customHeight="1" x14ac:dyDescent="0.35">
      <c r="A1" s="268" t="s">
        <v>383</v>
      </c>
      <c r="B1" s="268"/>
      <c r="C1" s="268"/>
      <c r="D1" s="268"/>
      <c r="E1" s="268"/>
      <c r="F1" s="268"/>
      <c r="G1" s="268"/>
      <c r="H1" s="268"/>
      <c r="I1" s="268"/>
    </row>
    <row r="2" spans="1:9" ht="12.65" customHeight="1" x14ac:dyDescent="0.35"/>
    <row r="3" spans="1:9" ht="30" customHeight="1" x14ac:dyDescent="0.35">
      <c r="A3" s="52" t="s">
        <v>384</v>
      </c>
      <c r="B3" s="269"/>
      <c r="C3" s="269"/>
      <c r="D3" s="269"/>
      <c r="E3" s="270" t="s">
        <v>385</v>
      </c>
      <c r="F3" s="270"/>
      <c r="G3" s="269"/>
      <c r="H3" s="269"/>
      <c r="I3" s="269"/>
    </row>
    <row r="4" spans="1:9" ht="12.65" customHeight="1" x14ac:dyDescent="0.35">
      <c r="A4" s="53"/>
      <c r="B4" s="53"/>
      <c r="C4" s="54"/>
      <c r="D4" s="54"/>
      <c r="E4" s="55"/>
      <c r="F4" s="53"/>
      <c r="G4" s="53"/>
      <c r="H4" s="56"/>
      <c r="I4" s="54"/>
    </row>
    <row r="5" spans="1:9" ht="25" customHeight="1" x14ac:dyDescent="0.35">
      <c r="A5" s="57" t="s">
        <v>386</v>
      </c>
      <c r="B5" s="271" t="s">
        <v>387</v>
      </c>
      <c r="C5" s="272"/>
      <c r="D5" s="57" t="s">
        <v>36</v>
      </c>
      <c r="E5" s="58"/>
      <c r="F5" s="57" t="s">
        <v>386</v>
      </c>
      <c r="G5" s="273" t="s">
        <v>38</v>
      </c>
      <c r="H5" s="272"/>
      <c r="I5" s="57" t="s">
        <v>36</v>
      </c>
    </row>
    <row r="6" spans="1:9" ht="26.15" customHeight="1" x14ac:dyDescent="0.35">
      <c r="A6" s="59"/>
      <c r="B6" s="274"/>
      <c r="C6" s="275"/>
      <c r="D6" s="60"/>
      <c r="E6" s="61"/>
      <c r="F6" s="59"/>
      <c r="G6" s="274"/>
      <c r="H6" s="275"/>
      <c r="I6" s="60"/>
    </row>
    <row r="7" spans="1:9" ht="26.15" customHeight="1" x14ac:dyDescent="0.35">
      <c r="A7" s="59"/>
      <c r="B7" s="274"/>
      <c r="C7" s="275"/>
      <c r="D7" s="60"/>
      <c r="E7" s="61"/>
      <c r="F7" s="59"/>
      <c r="G7" s="274"/>
      <c r="H7" s="275"/>
      <c r="I7" s="60"/>
    </row>
    <row r="8" spans="1:9" ht="26.15" customHeight="1" x14ac:dyDescent="0.35">
      <c r="A8" s="59"/>
      <c r="B8" s="274"/>
      <c r="C8" s="275"/>
      <c r="D8" s="60"/>
      <c r="E8" s="61"/>
      <c r="F8" s="59"/>
      <c r="G8" s="274"/>
      <c r="H8" s="275"/>
      <c r="I8" s="60"/>
    </row>
    <row r="9" spans="1:9" ht="26.15" customHeight="1" x14ac:dyDescent="0.35">
      <c r="A9" s="59"/>
      <c r="B9" s="274"/>
      <c r="C9" s="275"/>
      <c r="D9" s="60"/>
      <c r="E9" s="61"/>
      <c r="F9" s="59"/>
      <c r="G9" s="274"/>
      <c r="H9" s="275"/>
      <c r="I9" s="60"/>
    </row>
    <row r="10" spans="1:9" ht="26.15" customHeight="1" x14ac:dyDescent="0.35">
      <c r="A10" s="59"/>
      <c r="B10" s="274"/>
      <c r="C10" s="275"/>
      <c r="D10" s="60"/>
      <c r="E10" s="61"/>
      <c r="F10" s="59"/>
      <c r="G10" s="274"/>
      <c r="H10" s="275"/>
      <c r="I10" s="60"/>
    </row>
    <row r="11" spans="1:9" ht="26.15" customHeight="1" x14ac:dyDescent="0.35">
      <c r="A11" s="59"/>
      <c r="B11" s="274"/>
      <c r="C11" s="275"/>
      <c r="D11" s="60"/>
      <c r="E11" s="61"/>
      <c r="F11" s="59"/>
      <c r="G11" s="274"/>
      <c r="H11" s="275"/>
      <c r="I11" s="60"/>
    </row>
    <row r="12" spans="1:9" ht="26.15" customHeight="1" x14ac:dyDescent="0.35">
      <c r="A12" s="59"/>
      <c r="B12" s="274"/>
      <c r="C12" s="275"/>
      <c r="D12" s="60"/>
      <c r="E12" s="61"/>
      <c r="F12" s="59"/>
      <c r="G12" s="274"/>
      <c r="H12" s="275"/>
      <c r="I12" s="60"/>
    </row>
    <row r="13" spans="1:9" ht="26.15" customHeight="1" x14ac:dyDescent="0.35">
      <c r="A13" s="59"/>
      <c r="B13" s="274"/>
      <c r="C13" s="275"/>
      <c r="D13" s="60"/>
      <c r="E13" s="61"/>
      <c r="F13" s="59"/>
      <c r="G13" s="274"/>
      <c r="H13" s="275"/>
      <c r="I13" s="60"/>
    </row>
    <row r="14" spans="1:9" ht="26.15" customHeight="1" x14ac:dyDescent="0.35">
      <c r="A14" s="59"/>
      <c r="B14" s="274"/>
      <c r="C14" s="275"/>
      <c r="D14" s="60"/>
      <c r="E14" s="61"/>
      <c r="F14" s="59"/>
      <c r="G14" s="274"/>
      <c r="H14" s="275"/>
      <c r="I14" s="60"/>
    </row>
    <row r="15" spans="1:9" ht="26.15" customHeight="1" x14ac:dyDescent="0.35">
      <c r="A15" s="59"/>
      <c r="B15" s="274"/>
      <c r="C15" s="275"/>
      <c r="D15" s="60"/>
      <c r="E15" s="61"/>
      <c r="F15" s="59"/>
      <c r="G15" s="274"/>
      <c r="H15" s="275"/>
      <c r="I15" s="60"/>
    </row>
    <row r="16" spans="1:9" ht="26.15" customHeight="1" x14ac:dyDescent="0.35">
      <c r="A16" s="59"/>
      <c r="B16" s="274"/>
      <c r="C16" s="275"/>
      <c r="D16" s="60"/>
      <c r="E16" s="61"/>
      <c r="F16" s="59"/>
      <c r="G16" s="274"/>
      <c r="H16" s="275"/>
      <c r="I16" s="60"/>
    </row>
    <row r="17" spans="1:9" ht="26.15" customHeight="1" x14ac:dyDescent="0.35">
      <c r="A17" s="59"/>
      <c r="B17" s="274"/>
      <c r="C17" s="275"/>
      <c r="D17" s="60"/>
      <c r="E17" s="61"/>
      <c r="F17" s="59"/>
      <c r="G17" s="274"/>
      <c r="H17" s="275"/>
      <c r="I17" s="60"/>
    </row>
    <row r="18" spans="1:9" ht="26.15" customHeight="1" x14ac:dyDescent="0.35">
      <c r="A18" s="59"/>
      <c r="B18" s="274"/>
      <c r="C18" s="275"/>
      <c r="D18" s="60"/>
      <c r="E18" s="61"/>
      <c r="F18" s="59"/>
      <c r="G18" s="274"/>
      <c r="H18" s="275"/>
      <c r="I18" s="60"/>
    </row>
    <row r="19" spans="1:9" ht="26.15" customHeight="1" x14ac:dyDescent="0.35">
      <c r="A19" s="59"/>
      <c r="B19" s="274"/>
      <c r="C19" s="275"/>
      <c r="D19" s="60"/>
      <c r="E19" s="61"/>
      <c r="F19" s="59"/>
      <c r="G19" s="274"/>
      <c r="H19" s="275"/>
      <c r="I19" s="60"/>
    </row>
    <row r="20" spans="1:9" ht="26.15" customHeight="1" x14ac:dyDescent="0.35">
      <c r="A20" s="59"/>
      <c r="B20" s="274"/>
      <c r="C20" s="275"/>
      <c r="D20" s="60"/>
      <c r="E20" s="61"/>
      <c r="F20" s="59"/>
      <c r="G20" s="274"/>
      <c r="H20" s="275"/>
      <c r="I20" s="60"/>
    </row>
    <row r="21" spans="1:9" ht="26.15" customHeight="1" x14ac:dyDescent="0.35">
      <c r="A21" s="59"/>
      <c r="B21" s="274"/>
      <c r="C21" s="275"/>
      <c r="D21" s="60"/>
      <c r="E21" s="61"/>
      <c r="F21" s="59"/>
      <c r="G21" s="274"/>
      <c r="H21" s="275"/>
      <c r="I21" s="60"/>
    </row>
    <row r="22" spans="1:9" ht="26.15" customHeight="1" x14ac:dyDescent="0.35">
      <c r="A22" s="59"/>
      <c r="B22" s="274"/>
      <c r="C22" s="275"/>
      <c r="D22" s="60"/>
      <c r="E22" s="61"/>
      <c r="F22" s="59"/>
      <c r="G22" s="274"/>
      <c r="H22" s="275"/>
      <c r="I22" s="60"/>
    </row>
    <row r="23" spans="1:9" ht="26.15" customHeight="1" x14ac:dyDescent="0.35">
      <c r="A23" s="59"/>
      <c r="B23" s="274"/>
      <c r="C23" s="275"/>
      <c r="D23" s="60"/>
      <c r="E23" s="61"/>
      <c r="F23" s="59"/>
      <c r="G23" s="274"/>
      <c r="H23" s="275"/>
      <c r="I23" s="60"/>
    </row>
    <row r="24" spans="1:9" ht="26.15" customHeight="1" x14ac:dyDescent="0.35">
      <c r="A24" s="59"/>
      <c r="B24" s="274"/>
      <c r="C24" s="275"/>
      <c r="D24" s="60"/>
      <c r="E24" s="61"/>
      <c r="F24" s="59"/>
      <c r="G24" s="274"/>
      <c r="H24" s="275"/>
      <c r="I24" s="60"/>
    </row>
    <row r="25" spans="1:9" ht="26.15" customHeight="1" x14ac:dyDescent="0.35">
      <c r="A25" s="59"/>
      <c r="B25" s="274"/>
      <c r="C25" s="275"/>
      <c r="D25" s="60"/>
      <c r="E25" s="61"/>
      <c r="F25" s="59"/>
      <c r="G25" s="274"/>
      <c r="H25" s="275"/>
      <c r="I25" s="60"/>
    </row>
    <row r="26" spans="1:9" ht="40" customHeight="1" x14ac:dyDescent="0.35">
      <c r="A26" s="62"/>
      <c r="B26" s="62"/>
      <c r="C26" s="63"/>
      <c r="D26" s="63"/>
      <c r="E26" s="61"/>
      <c r="F26" s="61"/>
      <c r="G26" s="61"/>
      <c r="H26" s="61"/>
    </row>
    <row r="27" spans="1:9" ht="30" customHeight="1" x14ac:dyDescent="0.35">
      <c r="A27" s="52" t="s">
        <v>388</v>
      </c>
      <c r="B27" s="269"/>
      <c r="C27" s="269"/>
      <c r="D27" s="269"/>
      <c r="E27" s="270" t="s">
        <v>389</v>
      </c>
      <c r="F27" s="270"/>
      <c r="G27" s="269"/>
      <c r="H27" s="269"/>
      <c r="I27" s="269"/>
    </row>
    <row r="28" spans="1:9" ht="12" customHeight="1" x14ac:dyDescent="0.35"/>
    <row r="29" spans="1:9" ht="25" customHeight="1" x14ac:dyDescent="0.35">
      <c r="A29" s="57" t="s">
        <v>390</v>
      </c>
      <c r="B29" s="57" t="s">
        <v>386</v>
      </c>
      <c r="C29" s="276" t="s">
        <v>391</v>
      </c>
      <c r="D29" s="276"/>
      <c r="E29" s="276"/>
      <c r="F29" s="276"/>
      <c r="G29" s="276"/>
      <c r="H29" s="276" t="s">
        <v>38</v>
      </c>
      <c r="I29" s="276"/>
    </row>
    <row r="30" spans="1:9" ht="26.15" customHeight="1" x14ac:dyDescent="0.35">
      <c r="A30" s="57" t="s">
        <v>392</v>
      </c>
      <c r="B30" s="64"/>
      <c r="C30" s="277"/>
      <c r="D30" s="278"/>
      <c r="E30" s="278"/>
      <c r="F30" s="278"/>
      <c r="G30" s="279"/>
      <c r="H30" s="277"/>
      <c r="I30" s="279"/>
    </row>
    <row r="31" spans="1:9" ht="26.15" customHeight="1" x14ac:dyDescent="0.35">
      <c r="A31" s="57" t="s">
        <v>393</v>
      </c>
      <c r="B31" s="64"/>
      <c r="C31" s="277"/>
      <c r="D31" s="278"/>
      <c r="E31" s="278"/>
      <c r="F31" s="278"/>
      <c r="G31" s="279"/>
      <c r="H31" s="277"/>
      <c r="I31" s="279"/>
    </row>
    <row r="32" spans="1:9" ht="26.15" customHeight="1" x14ac:dyDescent="0.35">
      <c r="A32" s="57" t="s">
        <v>394</v>
      </c>
      <c r="B32" s="64"/>
      <c r="C32" s="277"/>
      <c r="D32" s="278"/>
      <c r="E32" s="278"/>
      <c r="F32" s="278"/>
      <c r="G32" s="279"/>
      <c r="H32" s="277"/>
      <c r="I32" s="279"/>
    </row>
    <row r="33" spans="1:9" ht="26.15" customHeight="1" x14ac:dyDescent="0.35">
      <c r="A33" s="57" t="s">
        <v>395</v>
      </c>
      <c r="B33" s="64"/>
      <c r="C33" s="277"/>
      <c r="D33" s="278"/>
      <c r="E33" s="278"/>
      <c r="F33" s="278"/>
      <c r="G33" s="279"/>
      <c r="H33" s="277"/>
      <c r="I33" s="279"/>
    </row>
    <row r="34" spans="1:9" ht="26.15" customHeight="1" x14ac:dyDescent="0.35">
      <c r="A34" s="57" t="s">
        <v>396</v>
      </c>
      <c r="B34" s="57"/>
      <c r="C34" s="277"/>
      <c r="D34" s="278"/>
      <c r="E34" s="278"/>
      <c r="F34" s="278"/>
      <c r="G34" s="279"/>
      <c r="H34" s="277"/>
      <c r="I34" s="279"/>
    </row>
    <row r="35" spans="1:9" ht="26.15" customHeight="1" x14ac:dyDescent="0.35">
      <c r="A35" s="57" t="s">
        <v>397</v>
      </c>
      <c r="B35" s="64"/>
      <c r="C35" s="277"/>
      <c r="D35" s="278"/>
      <c r="E35" s="278"/>
      <c r="F35" s="278"/>
      <c r="G35" s="279"/>
      <c r="H35" s="277"/>
      <c r="I35" s="279"/>
    </row>
    <row r="36" spans="1:9" ht="26.15" customHeight="1" x14ac:dyDescent="0.35">
      <c r="A36" s="57" t="s">
        <v>398</v>
      </c>
      <c r="B36" s="64"/>
      <c r="C36" s="277"/>
      <c r="D36" s="278"/>
      <c r="E36" s="278"/>
      <c r="F36" s="278"/>
      <c r="G36" s="279"/>
      <c r="H36" s="277"/>
      <c r="I36" s="279"/>
    </row>
    <row r="37" spans="1:9" ht="26.15" customHeight="1" x14ac:dyDescent="0.35">
      <c r="A37" s="57" t="s">
        <v>399</v>
      </c>
      <c r="B37" s="64"/>
      <c r="C37" s="277"/>
      <c r="D37" s="278"/>
      <c r="E37" s="278"/>
      <c r="F37" s="278"/>
      <c r="G37" s="279"/>
      <c r="H37" s="277"/>
      <c r="I37" s="279"/>
    </row>
    <row r="38" spans="1:9" ht="26.15" customHeight="1" x14ac:dyDescent="0.35">
      <c r="A38" s="57" t="s">
        <v>400</v>
      </c>
      <c r="B38" s="64"/>
      <c r="C38" s="277"/>
      <c r="D38" s="278"/>
      <c r="E38" s="278"/>
      <c r="F38" s="278"/>
      <c r="G38" s="279"/>
      <c r="H38" s="277"/>
      <c r="I38" s="279"/>
    </row>
    <row r="39" spans="1:9" ht="26.15" customHeight="1" x14ac:dyDescent="0.35">
      <c r="A39" s="57" t="s">
        <v>401</v>
      </c>
      <c r="B39" s="57"/>
      <c r="C39" s="277"/>
      <c r="D39" s="278"/>
      <c r="E39" s="278"/>
      <c r="F39" s="278"/>
      <c r="G39" s="279"/>
      <c r="H39" s="277"/>
      <c r="I39" s="279"/>
    </row>
    <row r="40" spans="1:9" ht="25" customHeight="1" x14ac:dyDescent="0.35">
      <c r="A40" s="62"/>
      <c r="B40" s="62"/>
      <c r="C40" s="63"/>
      <c r="D40" s="63"/>
      <c r="E40" s="61"/>
      <c r="F40" s="61"/>
      <c r="G40" s="61"/>
      <c r="H40" s="61"/>
    </row>
    <row r="41" spans="1:9" ht="25" customHeight="1" x14ac:dyDescent="0.35">
      <c r="A41" s="62"/>
      <c r="B41" s="62"/>
      <c r="C41" s="63"/>
      <c r="D41" s="63"/>
      <c r="E41" s="61"/>
      <c r="F41" s="61"/>
      <c r="G41" s="61"/>
      <c r="H41" s="61"/>
    </row>
    <row r="42" spans="1:9" ht="25" customHeight="1" x14ac:dyDescent="0.35">
      <c r="A42" s="62"/>
      <c r="B42" s="62"/>
      <c r="C42" s="63"/>
      <c r="D42" s="63"/>
      <c r="E42" s="61"/>
      <c r="F42" s="61"/>
      <c r="G42" s="61"/>
      <c r="H42" s="61"/>
    </row>
    <row r="43" spans="1:9" ht="25" customHeight="1" x14ac:dyDescent="0.35">
      <c r="A43" s="62"/>
      <c r="B43" s="62"/>
      <c r="C43" s="63"/>
      <c r="D43" s="63"/>
      <c r="E43" s="61"/>
      <c r="F43" s="61"/>
      <c r="G43" s="61"/>
      <c r="H43" s="61"/>
    </row>
    <row r="44" spans="1:9" ht="25" customHeight="1" x14ac:dyDescent="0.35">
      <c r="A44" s="65"/>
      <c r="B44" s="65"/>
      <c r="C44" s="61"/>
      <c r="D44" s="61"/>
      <c r="E44" s="61"/>
      <c r="F44" s="61"/>
      <c r="G44" s="61"/>
      <c r="H44" s="61"/>
    </row>
    <row r="45" spans="1:9" ht="15" x14ac:dyDescent="0.35">
      <c r="A45" s="62"/>
      <c r="B45" s="62"/>
      <c r="C45" s="63"/>
      <c r="D45" s="63"/>
      <c r="E45" s="61"/>
      <c r="F45" s="61"/>
      <c r="G45" s="61"/>
      <c r="H45" s="61"/>
    </row>
    <row r="46" spans="1:9" ht="15" x14ac:dyDescent="0.35">
      <c r="A46" s="62"/>
      <c r="B46" s="62"/>
      <c r="C46" s="63"/>
      <c r="D46" s="63"/>
      <c r="E46" s="61"/>
      <c r="F46" s="61"/>
      <c r="G46" s="61"/>
      <c r="H46" s="61"/>
    </row>
    <row r="47" spans="1:9" ht="15" x14ac:dyDescent="0.35">
      <c r="A47" s="62"/>
      <c r="B47" s="62"/>
      <c r="C47" s="63"/>
      <c r="D47" s="63"/>
      <c r="E47" s="61"/>
      <c r="F47" s="61"/>
      <c r="G47" s="61"/>
      <c r="H47" s="61"/>
    </row>
    <row r="48" spans="1:9" ht="15" x14ac:dyDescent="0.35">
      <c r="A48" s="62"/>
      <c r="B48" s="62"/>
      <c r="C48" s="63"/>
      <c r="D48" s="63"/>
      <c r="E48" s="61"/>
      <c r="F48" s="61"/>
      <c r="G48" s="61"/>
      <c r="H48" s="61"/>
    </row>
    <row r="49" spans="1:9" ht="15" x14ac:dyDescent="0.35">
      <c r="A49" s="65"/>
      <c r="B49" s="65"/>
      <c r="C49" s="63"/>
      <c r="D49" s="63"/>
      <c r="E49" s="61"/>
      <c r="F49" s="61"/>
      <c r="G49" s="61"/>
      <c r="H49" s="61"/>
    </row>
    <row r="50" spans="1:9" ht="15" x14ac:dyDescent="0.35">
      <c r="A50" s="62"/>
      <c r="B50" s="62"/>
      <c r="C50" s="63"/>
      <c r="D50" s="63"/>
      <c r="E50" s="61"/>
      <c r="F50" s="61"/>
      <c r="G50" s="61"/>
      <c r="H50" s="61"/>
    </row>
    <row r="51" spans="1:9" ht="15" x14ac:dyDescent="0.35">
      <c r="A51" s="62"/>
      <c r="B51" s="62"/>
      <c r="C51" s="63"/>
      <c r="D51" s="63"/>
      <c r="E51" s="61"/>
      <c r="F51" s="61"/>
      <c r="G51" s="61"/>
      <c r="H51" s="61"/>
    </row>
    <row r="52" spans="1:9" ht="15" x14ac:dyDescent="0.35">
      <c r="A52" s="62"/>
      <c r="B52" s="62"/>
      <c r="C52" s="63"/>
      <c r="D52" s="63"/>
      <c r="E52" s="61"/>
      <c r="F52" s="61"/>
      <c r="G52" s="61"/>
      <c r="H52" s="61"/>
    </row>
    <row r="53" spans="1:9" ht="15" x14ac:dyDescent="0.35">
      <c r="A53" s="62"/>
      <c r="B53" s="62"/>
      <c r="C53" s="63"/>
      <c r="D53" s="63"/>
      <c r="E53" s="61"/>
      <c r="F53" s="61"/>
      <c r="G53" s="61"/>
      <c r="H53" s="61"/>
    </row>
    <row r="54" spans="1:9" ht="15" x14ac:dyDescent="0.35">
      <c r="A54" s="66"/>
      <c r="B54" s="66"/>
      <c r="C54" s="67"/>
      <c r="D54" s="67"/>
      <c r="E54" s="67"/>
      <c r="F54" s="67"/>
      <c r="G54" s="67"/>
      <c r="H54" s="67"/>
      <c r="I54" s="67"/>
    </row>
  </sheetData>
  <mergeCells count="71">
    <mergeCell ref="C38:G38"/>
    <mergeCell ref="H38:I38"/>
    <mergeCell ref="C39:G39"/>
    <mergeCell ref="H39:I39"/>
    <mergeCell ref="C35:G35"/>
    <mergeCell ref="H35:I35"/>
    <mergeCell ref="C36:G36"/>
    <mergeCell ref="H36:I36"/>
    <mergeCell ref="C37:G37"/>
    <mergeCell ref="H37:I37"/>
    <mergeCell ref="C32:G32"/>
    <mergeCell ref="H32:I32"/>
    <mergeCell ref="C33:G33"/>
    <mergeCell ref="H33:I33"/>
    <mergeCell ref="C34:G34"/>
    <mergeCell ref="H34:I34"/>
    <mergeCell ref="C29:G29"/>
    <mergeCell ref="H29:I29"/>
    <mergeCell ref="C30:G30"/>
    <mergeCell ref="H30:I30"/>
    <mergeCell ref="C31:G31"/>
    <mergeCell ref="H31:I31"/>
    <mergeCell ref="B24:C24"/>
    <mergeCell ref="G24:H24"/>
    <mergeCell ref="B25:C25"/>
    <mergeCell ref="G25:H25"/>
    <mergeCell ref="B27:D27"/>
    <mergeCell ref="E27:F27"/>
    <mergeCell ref="G27:I27"/>
    <mergeCell ref="B21:C21"/>
    <mergeCell ref="G21:H21"/>
    <mergeCell ref="B22:C22"/>
    <mergeCell ref="G22:H22"/>
    <mergeCell ref="B23:C23"/>
    <mergeCell ref="G23:H23"/>
    <mergeCell ref="B18:C18"/>
    <mergeCell ref="G18:H18"/>
    <mergeCell ref="B19:C19"/>
    <mergeCell ref="G19:H19"/>
    <mergeCell ref="B20:C20"/>
    <mergeCell ref="G20:H20"/>
    <mergeCell ref="B15:C15"/>
    <mergeCell ref="G15:H15"/>
    <mergeCell ref="B16:C16"/>
    <mergeCell ref="G16:H16"/>
    <mergeCell ref="B17:C17"/>
    <mergeCell ref="G17:H17"/>
    <mergeCell ref="B12:C12"/>
    <mergeCell ref="G12:H12"/>
    <mergeCell ref="B13:C13"/>
    <mergeCell ref="G13:H13"/>
    <mergeCell ref="B14:C14"/>
    <mergeCell ref="G14:H14"/>
    <mergeCell ref="B9:C9"/>
    <mergeCell ref="G9:H9"/>
    <mergeCell ref="B10:C10"/>
    <mergeCell ref="G10:H10"/>
    <mergeCell ref="B11:C11"/>
    <mergeCell ref="G11:H11"/>
    <mergeCell ref="B6:C6"/>
    <mergeCell ref="G6:H6"/>
    <mergeCell ref="B7:C7"/>
    <mergeCell ref="G7:H7"/>
    <mergeCell ref="B8:C8"/>
    <mergeCell ref="G8:H8"/>
    <mergeCell ref="A1:I1"/>
    <mergeCell ref="B3:D3"/>
    <mergeCell ref="E3:F3"/>
    <mergeCell ref="G3:I3"/>
    <mergeCell ref="B5:C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Invividual</vt:lpstr>
      <vt:lpstr>High Points</vt:lpstr>
      <vt:lpstr>Club Scores</vt:lpstr>
      <vt:lpstr>Pairs</vt:lpstr>
      <vt:lpstr>Sheet1</vt:lpstr>
      <vt:lpstr>Nominations</vt:lpstr>
      <vt:lpstr>Expenses</vt:lpstr>
      <vt:lpstr>SJ Sheets</vt:lpstr>
      <vt:lpstr>Score Sheet</vt:lpstr>
      <vt:lpstr>'Club Scores'!Print_Area</vt:lpstr>
      <vt:lpstr>Expenses!Print_Area</vt:lpstr>
      <vt:lpstr>'High Points'!Print_Area</vt:lpstr>
      <vt:lpstr>Invividual!Print_Area</vt:lpstr>
      <vt:lpstr>Nominations!Print_Area</vt:lpstr>
      <vt:lpstr>Pairs!Print_Area</vt:lpstr>
      <vt:lpstr>'SJ Sheets'!Print_Area</vt:lpstr>
      <vt:lpstr>Invividual!Print_Titles</vt:lpstr>
      <vt:lpstr>Nominations!Print_Titles</vt:lpstr>
      <vt:lpstr>Pairs!Print_Titles</vt:lpstr>
      <vt:lpstr>'SJ Sheets'!Print_Titles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2026-08-31T09:41:02Z</dcterms:modified>
  <cp:category/>
  <cp:contentStatus/>
</cp:coreProperties>
</file>